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14508" yWindow="-12" windowWidth="14316" windowHeight="12240" tabRatio="656" activeTab="1"/>
  </bookViews>
  <sheets>
    <sheet name="1.Движение" sheetId="21" r:id="rId1"/>
    <sheet name="2.Условно пер." sheetId="9" r:id="rId2"/>
    <sheet name="3.Качество" sheetId="19" r:id="rId3"/>
    <sheet name="4.Гр.здоровья" sheetId="15" r:id="rId4"/>
    <sheet name="5. 9,11кл. не успев." sheetId="4" r:id="rId5"/>
    <sheet name="6. фор образ " sheetId="20" r:id="rId6"/>
    <sheet name="7.11кл отл" sheetId="6" r:id="rId7"/>
    <sheet name="7. 9 кл" sheetId="7" r:id="rId8"/>
    <sheet name="8.Смены" sheetId="16" r:id="rId9"/>
  </sheets>
  <definedNames>
    <definedName name="_xlnm.Print_Area" localSheetId="4">'5. 9,11кл. не успев.'!$A$1:$H$9</definedName>
  </definedNames>
  <calcPr calcId="145621"/>
</workbook>
</file>

<file path=xl/calcChain.xml><?xml version="1.0" encoding="utf-8"?>
<calcChain xmlns="http://schemas.openxmlformats.org/spreadsheetml/2006/main">
  <c r="I38" i="21"/>
  <c r="H38"/>
  <c r="G38"/>
  <c r="C38"/>
  <c r="B38"/>
  <c r="I37"/>
  <c r="H37"/>
  <c r="G37"/>
  <c r="C37"/>
  <c r="B37"/>
  <c r="K36"/>
  <c r="K39" s="1"/>
  <c r="G36"/>
  <c r="G39" s="1"/>
  <c r="F36"/>
  <c r="E36"/>
  <c r="K35"/>
  <c r="K38" s="1"/>
  <c r="J35"/>
  <c r="J38" s="1"/>
  <c r="I35"/>
  <c r="H35"/>
  <c r="G35"/>
  <c r="F35"/>
  <c r="F38" s="1"/>
  <c r="E35"/>
  <c r="E38" s="1"/>
  <c r="D35"/>
  <c r="D38" s="1"/>
  <c r="C35"/>
  <c r="B35"/>
  <c r="L34"/>
  <c r="R26" s="1"/>
  <c r="S26" s="1"/>
  <c r="AL33"/>
  <c r="AI33"/>
  <c r="AH33"/>
  <c r="AF33"/>
  <c r="AM32"/>
  <c r="AL32"/>
  <c r="AK32"/>
  <c r="AJ32"/>
  <c r="AI32"/>
  <c r="AH32"/>
  <c r="AG32"/>
  <c r="AF32"/>
  <c r="AE32"/>
  <c r="AN32" s="1"/>
  <c r="L32"/>
  <c r="R24" s="1"/>
  <c r="AN31"/>
  <c r="L31"/>
  <c r="AM30"/>
  <c r="AL30"/>
  <c r="AK30"/>
  <c r="AJ30"/>
  <c r="AI30"/>
  <c r="AH30"/>
  <c r="AG30"/>
  <c r="AG33" s="1"/>
  <c r="AF30"/>
  <c r="AE30"/>
  <c r="AN30" s="1"/>
  <c r="AN29"/>
  <c r="L29"/>
  <c r="AM28"/>
  <c r="AM33" s="1"/>
  <c r="AL28"/>
  <c r="AK28"/>
  <c r="AJ28"/>
  <c r="AI28"/>
  <c r="AH28"/>
  <c r="AG28"/>
  <c r="AF28"/>
  <c r="AE28"/>
  <c r="AN28" s="1"/>
  <c r="L28"/>
  <c r="AN27"/>
  <c r="L27"/>
  <c r="AM26"/>
  <c r="AL26"/>
  <c r="AK26"/>
  <c r="AK33" s="1"/>
  <c r="AJ26"/>
  <c r="AJ33" s="1"/>
  <c r="AI26"/>
  <c r="AH26"/>
  <c r="AG26"/>
  <c r="AF26"/>
  <c r="AE26"/>
  <c r="AE33" s="1"/>
  <c r="AN33" s="1"/>
  <c r="Q26"/>
  <c r="P26"/>
  <c r="L26"/>
  <c r="R18" s="1"/>
  <c r="R27" s="1"/>
  <c r="AN25"/>
  <c r="S25"/>
  <c r="R25"/>
  <c r="Q25"/>
  <c r="P25"/>
  <c r="K25"/>
  <c r="K37" s="1"/>
  <c r="J25"/>
  <c r="J37" s="1"/>
  <c r="I25"/>
  <c r="H25"/>
  <c r="G25"/>
  <c r="F25"/>
  <c r="F37" s="1"/>
  <c r="E25"/>
  <c r="E37" s="1"/>
  <c r="D25"/>
  <c r="D37" s="1"/>
  <c r="C25"/>
  <c r="B25"/>
  <c r="Q24"/>
  <c r="L24"/>
  <c r="R23"/>
  <c r="Q23"/>
  <c r="P23"/>
  <c r="S23" s="1"/>
  <c r="S22"/>
  <c r="R22"/>
  <c r="Q22"/>
  <c r="P22"/>
  <c r="L22"/>
  <c r="R21"/>
  <c r="L21"/>
  <c r="R20"/>
  <c r="Q20"/>
  <c r="R19"/>
  <c r="P19"/>
  <c r="S19" s="1"/>
  <c r="L19"/>
  <c r="Q21" s="1"/>
  <c r="Q18"/>
  <c r="L18"/>
  <c r="L17"/>
  <c r="Q19" s="1"/>
  <c r="Q27" s="1"/>
  <c r="L16"/>
  <c r="AL15"/>
  <c r="AK15"/>
  <c r="AJ15"/>
  <c r="AI15"/>
  <c r="AH15"/>
  <c r="AG15"/>
  <c r="AF15"/>
  <c r="AE15"/>
  <c r="AD15"/>
  <c r="AC15"/>
  <c r="AM15" s="1"/>
  <c r="K15"/>
  <c r="J15"/>
  <c r="J36" s="1"/>
  <c r="I15"/>
  <c r="I36" s="1"/>
  <c r="I39" s="1"/>
  <c r="H15"/>
  <c r="H36" s="1"/>
  <c r="H39" s="1"/>
  <c r="G15"/>
  <c r="F15"/>
  <c r="E15"/>
  <c r="D15"/>
  <c r="D36" s="1"/>
  <c r="C15"/>
  <c r="C36" s="1"/>
  <c r="C39" s="1"/>
  <c r="B15"/>
  <c r="L15" s="1"/>
  <c r="L36" s="1"/>
  <c r="Y14"/>
  <c r="X14"/>
  <c r="W14"/>
  <c r="V14"/>
  <c r="U14"/>
  <c r="R14" s="1"/>
  <c r="N14" s="1"/>
  <c r="T14"/>
  <c r="S14"/>
  <c r="Q14"/>
  <c r="M14" s="1"/>
  <c r="P14"/>
  <c r="L14"/>
  <c r="Z14" s="1"/>
  <c r="Z13"/>
  <c r="Y13"/>
  <c r="X13"/>
  <c r="W13"/>
  <c r="R13" s="1"/>
  <c r="N13" s="1"/>
  <c r="V13"/>
  <c r="U13"/>
  <c r="T13"/>
  <c r="S13"/>
  <c r="Q13"/>
  <c r="M13" s="1"/>
  <c r="P13"/>
  <c r="Y12"/>
  <c r="X12"/>
  <c r="W12"/>
  <c r="V12"/>
  <c r="U12"/>
  <c r="T12"/>
  <c r="S12"/>
  <c r="R12"/>
  <c r="N12" s="1"/>
  <c r="Q12"/>
  <c r="P12"/>
  <c r="M12"/>
  <c r="L12"/>
  <c r="Z12" s="1"/>
  <c r="Z11"/>
  <c r="Y11"/>
  <c r="X11"/>
  <c r="W11"/>
  <c r="V11"/>
  <c r="U11"/>
  <c r="T11"/>
  <c r="R11" s="1"/>
  <c r="N11" s="1"/>
  <c r="S11"/>
  <c r="Q11"/>
  <c r="P11"/>
  <c r="M11"/>
  <c r="L11"/>
  <c r="Z10"/>
  <c r="Y10"/>
  <c r="X10"/>
  <c r="W10"/>
  <c r="V10"/>
  <c r="R10" s="1"/>
  <c r="N10" s="1"/>
  <c r="U10"/>
  <c r="T10"/>
  <c r="S10"/>
  <c r="Q10"/>
  <c r="M10" s="1"/>
  <c r="P10"/>
  <c r="Y9"/>
  <c r="X9"/>
  <c r="W9"/>
  <c r="R9" s="1"/>
  <c r="N9" s="1"/>
  <c r="V9"/>
  <c r="U9"/>
  <c r="T9"/>
  <c r="S9"/>
  <c r="Q9"/>
  <c r="M9" s="1"/>
  <c r="P9"/>
  <c r="L9"/>
  <c r="P21" s="1"/>
  <c r="S21" s="1"/>
  <c r="Y8"/>
  <c r="X8"/>
  <c r="W8"/>
  <c r="V8"/>
  <c r="U8"/>
  <c r="T8"/>
  <c r="S8"/>
  <c r="R8" s="1"/>
  <c r="N8" s="1"/>
  <c r="Q8"/>
  <c r="P8"/>
  <c r="M8"/>
  <c r="L8"/>
  <c r="Z8" s="1"/>
  <c r="Y7"/>
  <c r="X7"/>
  <c r="W7"/>
  <c r="V7"/>
  <c r="V15" s="1"/>
  <c r="U7"/>
  <c r="R7" s="1"/>
  <c r="N7" s="1"/>
  <c r="T7"/>
  <c r="S7"/>
  <c r="Q7"/>
  <c r="M7" s="1"/>
  <c r="P7"/>
  <c r="P15" s="1"/>
  <c r="L7"/>
  <c r="Z7" s="1"/>
  <c r="Y6"/>
  <c r="Y15" s="1"/>
  <c r="X6"/>
  <c r="X15" s="1"/>
  <c r="W6"/>
  <c r="R6" s="1"/>
  <c r="V6"/>
  <c r="U6"/>
  <c r="T6"/>
  <c r="T15" s="1"/>
  <c r="S6"/>
  <c r="S15" s="1"/>
  <c r="Q6"/>
  <c r="M6" s="1"/>
  <c r="P6"/>
  <c r="L6"/>
  <c r="P18" s="1"/>
  <c r="S18" l="1"/>
  <c r="R15"/>
  <c r="N15" s="1"/>
  <c r="N6"/>
  <c r="D39"/>
  <c r="J39"/>
  <c r="E39"/>
  <c r="F39"/>
  <c r="L25"/>
  <c r="L37" s="1"/>
  <c r="L39" s="1"/>
  <c r="L35"/>
  <c r="L38" s="1"/>
  <c r="Z6"/>
  <c r="Z9"/>
  <c r="B36"/>
  <c r="B39" s="1"/>
  <c r="AN26"/>
  <c r="P20"/>
  <c r="S20" s="1"/>
  <c r="U15"/>
  <c r="P24"/>
  <c r="S24" s="1"/>
  <c r="W15"/>
  <c r="Q15"/>
  <c r="M15" s="1"/>
  <c r="S27" l="1"/>
  <c r="P27"/>
  <c r="Z15"/>
  <c r="F52" i="19" l="1"/>
  <c r="E31" l="1"/>
  <c r="E30"/>
  <c r="E29"/>
  <c r="E28"/>
  <c r="E27"/>
  <c r="E26"/>
  <c r="E25"/>
  <c r="E24"/>
  <c r="E23"/>
  <c r="E14"/>
  <c r="E15"/>
  <c r="E16"/>
  <c r="E17"/>
  <c r="E18"/>
  <c r="E19"/>
  <c r="E20"/>
  <c r="E21"/>
  <c r="E13"/>
  <c r="E4"/>
  <c r="E5"/>
  <c r="E6"/>
  <c r="E7"/>
  <c r="E8"/>
  <c r="E9"/>
  <c r="E10"/>
  <c r="E11"/>
  <c r="E3"/>
  <c r="G17" l="1"/>
  <c r="H17"/>
  <c r="H21" l="1"/>
  <c r="G21"/>
  <c r="E60" i="6" l="1"/>
  <c r="H46" i="19" l="1"/>
  <c r="G46"/>
  <c r="G7" l="1"/>
  <c r="H7"/>
  <c r="G24" l="1"/>
  <c r="H24"/>
  <c r="G25"/>
  <c r="H25"/>
  <c r="G26"/>
  <c r="H26"/>
  <c r="G27"/>
  <c r="H27"/>
  <c r="G28"/>
  <c r="H28"/>
  <c r="G29"/>
  <c r="H29"/>
  <c r="G30"/>
  <c r="H30"/>
  <c r="G31"/>
  <c r="H31"/>
  <c r="H23"/>
  <c r="G23"/>
  <c r="G14"/>
  <c r="H14"/>
  <c r="G15"/>
  <c r="H15"/>
  <c r="G16"/>
  <c r="H16"/>
  <c r="G18"/>
  <c r="H18"/>
  <c r="G19"/>
  <c r="H19"/>
  <c r="G20"/>
  <c r="H20"/>
  <c r="H13"/>
  <c r="G13"/>
  <c r="G4"/>
  <c r="H4"/>
  <c r="G5"/>
  <c r="H5"/>
  <c r="G6"/>
  <c r="H6"/>
  <c r="G8"/>
  <c r="H8"/>
  <c r="G9"/>
  <c r="H9"/>
  <c r="G10"/>
  <c r="H10"/>
  <c r="G11"/>
  <c r="H11"/>
  <c r="H3"/>
  <c r="G3"/>
  <c r="K58" l="1"/>
  <c r="L59" s="1"/>
  <c r="F58"/>
  <c r="G60" s="1"/>
  <c r="Q48"/>
  <c r="P48"/>
  <c r="O48"/>
  <c r="N48"/>
  <c r="M48"/>
  <c r="L48"/>
  <c r="K48"/>
  <c r="J48"/>
  <c r="I48"/>
  <c r="F48"/>
  <c r="E48"/>
  <c r="D48"/>
  <c r="X9" s="1"/>
  <c r="C48"/>
  <c r="W9" s="1"/>
  <c r="B48"/>
  <c r="V9" s="1"/>
  <c r="Q42"/>
  <c r="P42"/>
  <c r="O42"/>
  <c r="N42"/>
  <c r="M42"/>
  <c r="L42"/>
  <c r="K42"/>
  <c r="J42"/>
  <c r="I42"/>
  <c r="F42"/>
  <c r="E42"/>
  <c r="D42"/>
  <c r="X5" s="1"/>
  <c r="C42"/>
  <c r="B42"/>
  <c r="V5" s="1"/>
  <c r="O32"/>
  <c r="O35" s="1"/>
  <c r="N32"/>
  <c r="N35" s="1"/>
  <c r="M32"/>
  <c r="M35" s="1"/>
  <c r="L32"/>
  <c r="L35" s="1"/>
  <c r="J32"/>
  <c r="J35" s="1"/>
  <c r="I32"/>
  <c r="I35" s="1"/>
  <c r="E32"/>
  <c r="E35" s="1"/>
  <c r="D32"/>
  <c r="D35" s="1"/>
  <c r="C32"/>
  <c r="C35" s="1"/>
  <c r="B32"/>
  <c r="B35" s="1"/>
  <c r="Q32"/>
  <c r="Q35" s="1"/>
  <c r="P32"/>
  <c r="P35" s="1"/>
  <c r="Q22"/>
  <c r="Q34" s="1"/>
  <c r="P22"/>
  <c r="P34" s="1"/>
  <c r="O22"/>
  <c r="O34" s="1"/>
  <c r="N22"/>
  <c r="N34" s="1"/>
  <c r="M22"/>
  <c r="M34" s="1"/>
  <c r="L22"/>
  <c r="L34" s="1"/>
  <c r="K22"/>
  <c r="K32" s="1"/>
  <c r="K35" s="1"/>
  <c r="J22"/>
  <c r="I22"/>
  <c r="I34" s="1"/>
  <c r="F22"/>
  <c r="E22"/>
  <c r="E34" s="1"/>
  <c r="D22"/>
  <c r="D34" s="1"/>
  <c r="C22"/>
  <c r="C34" s="1"/>
  <c r="B22"/>
  <c r="B34" s="1"/>
  <c r="Q12"/>
  <c r="Q33" s="1"/>
  <c r="P12"/>
  <c r="P33" s="1"/>
  <c r="O12"/>
  <c r="O33" s="1"/>
  <c r="N12"/>
  <c r="N33" s="1"/>
  <c r="M12"/>
  <c r="M33" s="1"/>
  <c r="L12"/>
  <c r="L33" s="1"/>
  <c r="K12"/>
  <c r="K33" s="1"/>
  <c r="J12"/>
  <c r="J33" s="1"/>
  <c r="I12"/>
  <c r="I33" s="1"/>
  <c r="F12"/>
  <c r="F33" s="1"/>
  <c r="F36" s="1"/>
  <c r="E12"/>
  <c r="D12"/>
  <c r="D33" s="1"/>
  <c r="C12"/>
  <c r="C33" s="1"/>
  <c r="B12"/>
  <c r="B33" s="1"/>
  <c r="Y11"/>
  <c r="X11"/>
  <c r="W11"/>
  <c r="V11"/>
  <c r="Y10"/>
  <c r="X10"/>
  <c r="W10"/>
  <c r="V10"/>
  <c r="Y9"/>
  <c r="Y8"/>
  <c r="X8"/>
  <c r="W8"/>
  <c r="V8"/>
  <c r="Y7"/>
  <c r="X7"/>
  <c r="W7"/>
  <c r="V7"/>
  <c r="Y6"/>
  <c r="X6"/>
  <c r="W6"/>
  <c r="V6"/>
  <c r="Y5"/>
  <c r="W5"/>
  <c r="Y4"/>
  <c r="X4"/>
  <c r="W4"/>
  <c r="V4"/>
  <c r="Y3"/>
  <c r="X3"/>
  <c r="W3"/>
  <c r="V3"/>
  <c r="H48" l="1"/>
  <c r="H42"/>
  <c r="B36"/>
  <c r="B51" s="1"/>
  <c r="H22"/>
  <c r="Q36"/>
  <c r="Q51" s="1"/>
  <c r="G59"/>
  <c r="X12"/>
  <c r="Y12"/>
  <c r="W12"/>
  <c r="G48"/>
  <c r="V12"/>
  <c r="F51"/>
  <c r="G42"/>
  <c r="H35"/>
  <c r="M36"/>
  <c r="M51" s="1"/>
  <c r="D36"/>
  <c r="D51" s="1"/>
  <c r="N36"/>
  <c r="N51" s="1"/>
  <c r="G22"/>
  <c r="G34"/>
  <c r="O36"/>
  <c r="O51" s="1"/>
  <c r="K34"/>
  <c r="K36" s="1"/>
  <c r="K51" s="1"/>
  <c r="H12"/>
  <c r="G12"/>
  <c r="I36"/>
  <c r="G35"/>
  <c r="C36"/>
  <c r="C51" s="1"/>
  <c r="L36"/>
  <c r="L51" s="1"/>
  <c r="P36"/>
  <c r="P51" s="1"/>
  <c r="L60"/>
  <c r="E33"/>
  <c r="J34"/>
  <c r="H34" s="1"/>
  <c r="J36" l="1"/>
  <c r="J51" s="1"/>
  <c r="E36"/>
  <c r="G33"/>
  <c r="F32"/>
  <c r="H33"/>
  <c r="I51"/>
  <c r="R36" l="1"/>
  <c r="E51"/>
  <c r="G51" s="1"/>
  <c r="F37"/>
  <c r="G36"/>
  <c r="H36"/>
  <c r="H32"/>
  <c r="G32"/>
  <c r="H51" l="1"/>
  <c r="J52"/>
  <c r="H12" i="16" l="1"/>
  <c r="I12"/>
  <c r="H5"/>
  <c r="I5"/>
  <c r="H6"/>
  <c r="I6"/>
  <c r="H7"/>
  <c r="I7"/>
  <c r="H8"/>
  <c r="I8"/>
  <c r="H9"/>
  <c r="I9"/>
  <c r="H10"/>
  <c r="I10"/>
  <c r="H11"/>
  <c r="I11"/>
  <c r="H13"/>
  <c r="I13"/>
  <c r="A14"/>
  <c r="B14"/>
  <c r="C14"/>
  <c r="D14"/>
  <c r="E14"/>
  <c r="F14"/>
  <c r="B61" i="15"/>
  <c r="C61" s="1"/>
  <c r="V5"/>
  <c r="W5"/>
  <c r="X5"/>
  <c r="AA5"/>
  <c r="AB5"/>
  <c r="AC5"/>
  <c r="V6"/>
  <c r="W6"/>
  <c r="X6"/>
  <c r="AA6"/>
  <c r="AB6"/>
  <c r="AC6"/>
  <c r="V7"/>
  <c r="W7"/>
  <c r="X7"/>
  <c r="AA7"/>
  <c r="AB7"/>
  <c r="AC7"/>
  <c r="V8"/>
  <c r="W8"/>
  <c r="X8"/>
  <c r="AA8"/>
  <c r="AB8"/>
  <c r="AC8"/>
  <c r="V9"/>
  <c r="W9"/>
  <c r="X9"/>
  <c r="AA9"/>
  <c r="AB9"/>
  <c r="AC9"/>
  <c r="V10"/>
  <c r="W10"/>
  <c r="X10"/>
  <c r="AA10"/>
  <c r="AB10"/>
  <c r="AC10"/>
  <c r="V11"/>
  <c r="W11"/>
  <c r="X11"/>
  <c r="AA11"/>
  <c r="AB11"/>
  <c r="AC11"/>
  <c r="V13"/>
  <c r="W13"/>
  <c r="X13"/>
  <c r="AA13"/>
  <c r="AB13"/>
  <c r="AC13"/>
  <c r="B14"/>
  <c r="B38" s="1"/>
  <c r="C14"/>
  <c r="C38" s="1"/>
  <c r="D14"/>
  <c r="D38" s="1"/>
  <c r="E14"/>
  <c r="F14"/>
  <c r="F38" s="1"/>
  <c r="G14"/>
  <c r="G38" s="1"/>
  <c r="H14"/>
  <c r="H38" s="1"/>
  <c r="I14"/>
  <c r="I38" s="1"/>
  <c r="J14"/>
  <c r="J38" s="1"/>
  <c r="B24"/>
  <c r="B39" s="1"/>
  <c r="C24"/>
  <c r="C39" s="1"/>
  <c r="D24"/>
  <c r="E24"/>
  <c r="E39" s="1"/>
  <c r="F24"/>
  <c r="F39" s="1"/>
  <c r="G24"/>
  <c r="G39" s="1"/>
  <c r="H24"/>
  <c r="H39" s="1"/>
  <c r="I24"/>
  <c r="I39" s="1"/>
  <c r="J24"/>
  <c r="J39" s="1"/>
  <c r="B34"/>
  <c r="B40" s="1"/>
  <c r="C34"/>
  <c r="C40" s="1"/>
  <c r="D34"/>
  <c r="D40" s="1"/>
  <c r="F34"/>
  <c r="F40" s="1"/>
  <c r="G34"/>
  <c r="G40" s="1"/>
  <c r="H34"/>
  <c r="H40" s="1"/>
  <c r="I34"/>
  <c r="I40" s="1"/>
  <c r="J34"/>
  <c r="J40" s="1"/>
  <c r="E38"/>
  <c r="D39"/>
  <c r="E40"/>
  <c r="B54"/>
  <c r="C54" s="1"/>
  <c r="B55"/>
  <c r="C55" s="1"/>
  <c r="B56"/>
  <c r="C56" s="1"/>
  <c r="B57"/>
  <c r="C57"/>
  <c r="B58"/>
  <c r="C58" s="1"/>
  <c r="B59"/>
  <c r="C59" s="1"/>
  <c r="B60"/>
  <c r="C60" s="1"/>
  <c r="B62"/>
  <c r="C62"/>
  <c r="H14" i="16" l="1"/>
  <c r="D15"/>
  <c r="I41" i="15"/>
  <c r="F15" i="16"/>
  <c r="I14"/>
  <c r="C41" i="15"/>
  <c r="G49" s="1"/>
  <c r="AD13"/>
  <c r="AD10"/>
  <c r="AD8"/>
  <c r="AD6"/>
  <c r="H41"/>
  <c r="J41"/>
  <c r="F41"/>
  <c r="G52" s="1"/>
  <c r="B41"/>
  <c r="G48" s="1"/>
  <c r="Y11"/>
  <c r="Y9"/>
  <c r="Y7"/>
  <c r="Y5"/>
  <c r="AD11"/>
  <c r="AD9"/>
  <c r="AD7"/>
  <c r="AD5"/>
  <c r="B63"/>
  <c r="D41"/>
  <c r="G50" s="1"/>
  <c r="Y13"/>
  <c r="Y10"/>
  <c r="Y8"/>
  <c r="Y6"/>
  <c r="E41"/>
  <c r="G51" s="1"/>
  <c r="G41"/>
  <c r="B47" l="1"/>
  <c r="C47" s="1"/>
  <c r="H42"/>
  <c r="Y14"/>
  <c r="AD14"/>
  <c r="C42"/>
</calcChain>
</file>

<file path=xl/sharedStrings.xml><?xml version="1.0" encoding="utf-8"?>
<sst xmlns="http://schemas.openxmlformats.org/spreadsheetml/2006/main" count="2145" uniqueCount="843">
  <si>
    <t>Количество учащихся на начало года</t>
  </si>
  <si>
    <t>1-4 кл.</t>
  </si>
  <si>
    <t xml:space="preserve">5-9 кл. </t>
  </si>
  <si>
    <t>10-11 кл.</t>
  </si>
  <si>
    <t>Итого</t>
  </si>
  <si>
    <t>выбыли</t>
  </si>
  <si>
    <t>прибыли</t>
  </si>
  <si>
    <t>Количество учащихся безотметочной системы</t>
  </si>
  <si>
    <t>Общая успеваемость %</t>
  </si>
  <si>
    <t>Качественная успеваемость %</t>
  </si>
  <si>
    <t>Окончили на отлично (чел.)</t>
  </si>
  <si>
    <t>Окончили на "4", "5" (чел.)</t>
  </si>
  <si>
    <t>Окончили с одной "3" " (чел.)</t>
  </si>
  <si>
    <t>Количество неуспевающих</t>
  </si>
  <si>
    <t>Количество опекаемых</t>
  </si>
  <si>
    <t>1 гр.</t>
  </si>
  <si>
    <t>2 гр.</t>
  </si>
  <si>
    <t>Осн.</t>
  </si>
  <si>
    <t>Подг.</t>
  </si>
  <si>
    <t>5-9 кл.</t>
  </si>
  <si>
    <t>№</t>
  </si>
  <si>
    <t>Ф.И.О.</t>
  </si>
  <si>
    <t>Класс</t>
  </si>
  <si>
    <t xml:space="preserve">Предметы, по которым не успевает </t>
  </si>
  <si>
    <t>Причина неуспеваемости</t>
  </si>
  <si>
    <t>Дата рождения</t>
  </si>
  <si>
    <t>№ п/п</t>
  </si>
  <si>
    <t>Всего в ОО</t>
  </si>
  <si>
    <t>Кол-во к/к</t>
  </si>
  <si>
    <t>Кол-во учащихся</t>
  </si>
  <si>
    <t>I смена</t>
  </si>
  <si>
    <t>II смена</t>
  </si>
  <si>
    <t>Фамилия, Имя, Отчество</t>
  </si>
  <si>
    <t>Условно переведены в класс</t>
  </si>
  <si>
    <t xml:space="preserve">Предмет </t>
  </si>
  <si>
    <t>Ликвидация задолженности (сдал(а), не сдал(а), частично сдал(а)</t>
  </si>
  <si>
    <t>3 гр.</t>
  </si>
  <si>
    <t xml:space="preserve"> 5 гр.</t>
  </si>
  <si>
    <t>1 кл.</t>
  </si>
  <si>
    <t>2 кл.</t>
  </si>
  <si>
    <t>4 кл.</t>
  </si>
  <si>
    <t>кол-во пропущенных уроков/из них по болезни</t>
  </si>
  <si>
    <t>Количество учащихся на конец учебного года</t>
  </si>
  <si>
    <t>4 гр.</t>
  </si>
  <si>
    <t>Спец.</t>
  </si>
  <si>
    <t>Освоб.</t>
  </si>
  <si>
    <t>Занятия в физкультурных спецгруппах (чел.)</t>
  </si>
  <si>
    <t>др. причины:</t>
  </si>
  <si>
    <t>вСПО в др. городе:</t>
  </si>
  <si>
    <t>Списки учащихся выбывших в СПО, в связи с нежелание обучаться, другие причины:</t>
  </si>
  <si>
    <t>ИТОГО</t>
  </si>
  <si>
    <t>Всего</t>
  </si>
  <si>
    <t>3 кл.</t>
  </si>
  <si>
    <r>
      <t>Другие причины</t>
    </r>
    <r>
      <rPr>
        <sz val="7"/>
        <rFont val="Calibri"/>
        <family val="2"/>
        <charset val="204"/>
      </rPr>
      <t>**</t>
    </r>
  </si>
  <si>
    <r>
      <t>Нежелание обучаться</t>
    </r>
    <r>
      <rPr>
        <sz val="7"/>
        <rFont val="Calibri"/>
        <family val="2"/>
        <charset val="204"/>
      </rPr>
      <t>*</t>
    </r>
  </si>
  <si>
    <r>
      <t>В учр. СПО в др. городе</t>
    </r>
    <r>
      <rPr>
        <sz val="7"/>
        <rFont val="Calibri"/>
        <family val="2"/>
        <charset val="204"/>
      </rPr>
      <t>*</t>
    </r>
  </si>
  <si>
    <r>
      <t>в СПО</t>
    </r>
    <r>
      <rPr>
        <sz val="7"/>
        <rFont val="Calibri"/>
        <family val="2"/>
        <charset val="204"/>
      </rPr>
      <t>*</t>
    </r>
  </si>
  <si>
    <t>в др. школу города</t>
  </si>
  <si>
    <t>выезд</t>
  </si>
  <si>
    <t>по причинам</t>
  </si>
  <si>
    <t>всего</t>
  </si>
  <si>
    <t>Выбыло, чел.</t>
  </si>
  <si>
    <t>Прибыло, чел.</t>
  </si>
  <si>
    <t>Кол-во уч-ся на начало уч. года  по ОО-1, чел.</t>
  </si>
  <si>
    <t>11г</t>
  </si>
  <si>
    <t>11в</t>
  </si>
  <si>
    <t>11б</t>
  </si>
  <si>
    <t>11а</t>
  </si>
  <si>
    <t>9г</t>
  </si>
  <si>
    <t>9в</t>
  </si>
  <si>
    <t>9б</t>
  </si>
  <si>
    <t>9а</t>
  </si>
  <si>
    <t>направленность</t>
  </si>
  <si>
    <t>другой класс (внутренний перевод)</t>
  </si>
  <si>
    <t>1- 4 кл.</t>
  </si>
  <si>
    <t>СОШ 6 (КРО)</t>
  </si>
  <si>
    <t>Кол-во опекаемых</t>
  </si>
  <si>
    <t>Окончили      с одной «3» (чел.)</t>
  </si>
  <si>
    <t>Окончили     на  «4», «5» (чел.)</t>
  </si>
  <si>
    <t>Окончили  на отлично (чел.)</t>
  </si>
  <si>
    <t>Качественная успеваемость (%)</t>
  </si>
  <si>
    <t>Общая успеваемость (%)</t>
  </si>
  <si>
    <t>Количество учащихся  безотметочной         системы</t>
  </si>
  <si>
    <t>Количество учащихся на конец  полугодия</t>
  </si>
  <si>
    <t>Количество учащихся  на начало года</t>
  </si>
  <si>
    <t>СОШ 2 (КРО)</t>
  </si>
  <si>
    <t>СОО</t>
  </si>
  <si>
    <t>ООО</t>
  </si>
  <si>
    <t>НОО</t>
  </si>
  <si>
    <t xml:space="preserve">СОШ №8 </t>
  </si>
  <si>
    <t>0</t>
  </si>
  <si>
    <t>СОШ № 6</t>
  </si>
  <si>
    <t>СОШ № 5</t>
  </si>
  <si>
    <t>СОШ № 4</t>
  </si>
  <si>
    <t>СОШ №3</t>
  </si>
  <si>
    <t>СОШ №2</t>
  </si>
  <si>
    <t>СОШ № 1</t>
  </si>
  <si>
    <t>Гимназия</t>
  </si>
  <si>
    <t>4</t>
  </si>
  <si>
    <t>3</t>
  </si>
  <si>
    <t>1</t>
  </si>
  <si>
    <t>5</t>
  </si>
  <si>
    <t>СОШ № 7</t>
  </si>
  <si>
    <t>соо</t>
  </si>
  <si>
    <t>ооо</t>
  </si>
  <si>
    <t>ноо</t>
  </si>
  <si>
    <t>Всего по МО</t>
  </si>
  <si>
    <t>СОШ №8</t>
  </si>
  <si>
    <t>СОШ №6</t>
  </si>
  <si>
    <t>СОШ №5</t>
  </si>
  <si>
    <t>СОШ №4</t>
  </si>
  <si>
    <t>СОШ №1</t>
  </si>
  <si>
    <t>наименование ОО</t>
  </si>
  <si>
    <t>СОШ №7</t>
  </si>
  <si>
    <t>Распределение учащихся по группам здоровья в 2017-2018 уч. году (чел.)</t>
  </si>
  <si>
    <t>4. Информация о распределении учащихся по группам здоровья</t>
  </si>
  <si>
    <t>Результативность обучения</t>
  </si>
  <si>
    <t xml:space="preserve">Фамилия, Имя, Отчество </t>
  </si>
  <si>
    <t>Форма обучения*</t>
  </si>
  <si>
    <t>Форма   реализации образовательной программы*</t>
  </si>
  <si>
    <t>Реквизиты приказа об организации обучения в различных формах (о форме реализации образ. программы)</t>
  </si>
  <si>
    <t>Планируемые сроки обучения в данной форме</t>
  </si>
  <si>
    <t>В каком классе (группе)  обучается</t>
  </si>
  <si>
    <t>Статус обучающегося (ОВЗ, ребенок-инвалид)</t>
  </si>
  <si>
    <t xml:space="preserve">* Списки оформляются по обучающимся в очно-заочной или заочной формах, а также по обучающимся в очной форме с применением различных форм реализации образовательных программ, или получавшим образование в форме семейного образования или самообразования и зачисленным в образовательную организация в качестве экстерна для прохождения промежуточной или государственной итоговой аттестации. Списки формируются по классам (группам) в алфавитном порядке.                                                                                                                                                                                                            Рекомендации по заполнению граф 4 и 5:
- в графе 4 указывается: очно-заочная, заочная форма (семейное образование, самообразование при условии зачисления лица в качестве экстерна для прохождения промежуточной и государственной итоговой аттестации);
- в графе 5 указываются следующие сокращения:  ИУП - индивидуальный учебный план (по заявлению родителей), ДО - обучение по индивидуальному учебному плану на дому (по медицинским показаниям); ДО, ДОТ - обучение по индивидуальному учебному плану на дому с применением дистанционных образовательных технологий; ДОТ - с применением дистанционных образовательных технологий;
- в графе 10 необходимо указать «успевает», «не успевает по ______», «промежуточная аттестация пройдена успешно по всем предметам учебного плана», «не пройдена промежуточная аттестация» и т.п.
</t>
  </si>
  <si>
    <t>очно-заочная</t>
  </si>
  <si>
    <t>заочная</t>
  </si>
  <si>
    <t>ИУП</t>
  </si>
  <si>
    <t>ДО</t>
  </si>
  <si>
    <t>ДО, ДОТ</t>
  </si>
  <si>
    <t>ДОТ</t>
  </si>
  <si>
    <t>заочная (самообр)</t>
  </si>
  <si>
    <t>заочная (семейная)</t>
  </si>
  <si>
    <t>Количество учащихся на конец полугодия</t>
  </si>
  <si>
    <t>Распределение учащихся по группам здоровья в 2018-2019 уч. году (чел.)</t>
  </si>
  <si>
    <t>МБОУ СОШ №2</t>
  </si>
  <si>
    <t>МБОУ СОШ №3</t>
  </si>
  <si>
    <t>МБОУ СОШ №4</t>
  </si>
  <si>
    <t>МБОУ СОШ №5</t>
  </si>
  <si>
    <t>МБОУ СОШ №6</t>
  </si>
  <si>
    <t>МБОУ ЦОШС №7</t>
  </si>
  <si>
    <t>МБОУ СОШ №8</t>
  </si>
  <si>
    <t>Гимназия №1</t>
  </si>
  <si>
    <t>ОО</t>
  </si>
  <si>
    <t>Успеваемость за год</t>
  </si>
  <si>
    <t>Количество учащихся на дому</t>
  </si>
  <si>
    <t>из них, инвалидов</t>
  </si>
  <si>
    <t>ШС № 7</t>
  </si>
  <si>
    <t>Количество пропущенных уроков/  из них по болезни</t>
  </si>
  <si>
    <t>Кол-во уч-ся на дому/ инвалидов</t>
  </si>
  <si>
    <t>Количество учащихся на дому/инвалидов</t>
  </si>
  <si>
    <t>общая успеваемость</t>
  </si>
  <si>
    <t>качественная успеваемость</t>
  </si>
  <si>
    <t>СОУ</t>
  </si>
  <si>
    <t>2014-2015</t>
  </si>
  <si>
    <t>2015-2016</t>
  </si>
  <si>
    <t>2016-2017</t>
  </si>
  <si>
    <t>2017-2018</t>
  </si>
  <si>
    <t>2018-2019</t>
  </si>
  <si>
    <t>2019-2020</t>
  </si>
  <si>
    <t>Без классов ККО</t>
  </si>
  <si>
    <t>С классами ККО</t>
  </si>
  <si>
    <t>успеваемость</t>
  </si>
  <si>
    <t>качество</t>
  </si>
  <si>
    <t>Общеобразовательная организация</t>
  </si>
  <si>
    <t>Кол-во уч-ся на 31.05.2021, чел.</t>
  </si>
  <si>
    <t xml:space="preserve">2. Информация о результативности обучения (за год) учащихся, условно переведенных в следующий класс по итогам 2019-2020 (прошлого) уч. года
</t>
  </si>
  <si>
    <r>
      <t xml:space="preserve">3.Информация о количественных и качественных показателях учебной работы в общеобразовательных организациях по итогам 2020-2021 учебного года                                        </t>
    </r>
    <r>
      <rPr>
        <b/>
        <i/>
        <sz val="10"/>
        <color theme="1"/>
        <rFont val="Calibri"/>
        <family val="2"/>
        <charset val="204"/>
        <scheme val="minor"/>
      </rPr>
      <t xml:space="preserve">(СОШ №2 и СОШ №6 данную таблицу заполняют отдельно для общеобразовательных классов и классов обучающихся по адаптированным образовательным программам)                  </t>
    </r>
    <r>
      <rPr>
        <b/>
        <sz val="11"/>
        <color theme="1"/>
        <rFont val="Calibri"/>
        <family val="2"/>
        <charset val="204"/>
        <scheme val="minor"/>
      </rPr>
      <t xml:space="preserve">   </t>
    </r>
  </si>
  <si>
    <t xml:space="preserve">5. Информация об учащихся 9, 11 классов, не успевающих 
по итогам 2020-2021 учебного года
</t>
  </si>
  <si>
    <t>6.Информация об учащихся, получающих общее образование в различных формах, и (или) осваивающих общеобразовательные программы в различных формах в 2020-2021 учебном году (приказ ДО от 22.05.2015 № 454)</t>
  </si>
  <si>
    <t>7. Информация об обучающихся 11 классов, претендующих на получение аттестата с отличием в 2020-2021 учебном году</t>
  </si>
  <si>
    <t xml:space="preserve">7. Информация об учащихся 9 классов, 
претендующих на получение аттестата с отличием в 2020-2021 уч. году
</t>
  </si>
  <si>
    <t>8. Распределение учащихся по сменам обучения в 2020-2021 учебного году</t>
  </si>
  <si>
    <t>Макаров Иван Андреевич</t>
  </si>
  <si>
    <t>СОШ 1</t>
  </si>
  <si>
    <t>математика, русский язык</t>
  </si>
  <si>
    <t>сдал</t>
  </si>
  <si>
    <t>не успевает</t>
  </si>
  <si>
    <t>Кондра Александр Дмитриевич</t>
  </si>
  <si>
    <t>математика русский язык родной язык (русский)родная литература (русская)</t>
  </si>
  <si>
    <t>Устюгов Леонид Дмитриевич</t>
  </si>
  <si>
    <t>математика практикум по математике</t>
  </si>
  <si>
    <t>успевает</t>
  </si>
  <si>
    <t>Гусейнли Мурад Аваз оглы</t>
  </si>
  <si>
    <t>геометрия</t>
  </si>
  <si>
    <t>Меньшиков Евгений Сергеевич</t>
  </si>
  <si>
    <t>алгебра геометрия английский язык</t>
  </si>
  <si>
    <t>Конов Тимур Рамазанович</t>
  </si>
  <si>
    <t>английский язык</t>
  </si>
  <si>
    <t>Абдуллаева Мадина Мирзабеговна</t>
  </si>
  <si>
    <t>Кондра Артем Дмитриевич</t>
  </si>
  <si>
    <t>геометрия алгебра английский язык история России</t>
  </si>
  <si>
    <t>Андросов Максим Владимирович выбыл Ханты-Мансийскую школу для обучающихся с ОВЗ приказ № 196/1 от 08.10.20г.</t>
  </si>
  <si>
    <t>русский язык</t>
  </si>
  <si>
    <t>не сдал(а)</t>
  </si>
  <si>
    <t>выбыл</t>
  </si>
  <si>
    <t>Тельнова Софья Олеговна</t>
  </si>
  <si>
    <t>алгебра геометрия русский язык</t>
  </si>
  <si>
    <t>Богомягков Александр Васильевич выбыл в г. Оса Пермский край приказ № 72 от 18.03.21г.</t>
  </si>
  <si>
    <t>Дубровсая Кариана Алексеевна</t>
  </si>
  <si>
    <t>алгебра геометрия практикум по алгебре</t>
  </si>
  <si>
    <t>Жиганов Андрей Андреевич</t>
  </si>
  <si>
    <t>алгебра практикум по алгебре</t>
  </si>
  <si>
    <t>Домашников Ларион Константинович</t>
  </si>
  <si>
    <t>алгебра геометрия русский язык литература физика химия обществознание основы финансовой грамотности</t>
  </si>
  <si>
    <t>Мачура Виктор Иванович</t>
  </si>
  <si>
    <t>алгебра</t>
  </si>
  <si>
    <t>Пачганов Яков Сергеевич</t>
  </si>
  <si>
    <t>алгебра геометрия физика обществознание</t>
  </si>
  <si>
    <t>Хозяинов Александр Николаевич</t>
  </si>
  <si>
    <t>алгебра геометрия</t>
  </si>
  <si>
    <t>Исмоилов Русланжон Далержонович выбыл п. Выкатной ХМАО-Югры смена места жительства приказ № 211 от 22.10.20г.</t>
  </si>
  <si>
    <t>Слабынкин Илья Юрьевич</t>
  </si>
  <si>
    <t xml:space="preserve">Тихон Анастасия Владимировна  </t>
  </si>
  <si>
    <t xml:space="preserve">11б </t>
  </si>
  <si>
    <t>Хабарова Елена Андреевна</t>
  </si>
  <si>
    <t>Рявкин Кирилл Витальевич</t>
  </si>
  <si>
    <t>Надуткин Дмитрий Сергеевич</t>
  </si>
  <si>
    <t>Бурычкин Матвей Олегович</t>
  </si>
  <si>
    <t>Семенченко Егор Сергеевич</t>
  </si>
  <si>
    <t>11д</t>
  </si>
  <si>
    <t>Пузанкова Марина Сергеевна</t>
  </si>
  <si>
    <t>Мельничук Елизавета Юрьевна</t>
  </si>
  <si>
    <t>Филиппович Мария Дмитриевна</t>
  </si>
  <si>
    <t>Балуева Мария Игоревна</t>
  </si>
  <si>
    <t>Бурычкина Мария Олеговна</t>
  </si>
  <si>
    <t>Заикин Сергей Николаевич</t>
  </si>
  <si>
    <t>Страшкова Татьяна Олеговна</t>
  </si>
  <si>
    <t>Курлова Алёна Алексеевна</t>
  </si>
  <si>
    <t>СОШ 2</t>
  </si>
  <si>
    <t>Теплякова Наталья Владимировна</t>
  </si>
  <si>
    <t>Данченко Вероника Константиновна ( прибыла из СОШ № 8)</t>
  </si>
  <si>
    <t>Русский язык</t>
  </si>
  <si>
    <t>сдала</t>
  </si>
  <si>
    <t>Глухова  Александра Михайловна</t>
  </si>
  <si>
    <t>Домрачев Николай Андреевич</t>
  </si>
  <si>
    <t>Захарова Евгения Сергеевна</t>
  </si>
  <si>
    <t>Корниенко Татьяна Юрьевна</t>
  </si>
  <si>
    <t>Ульрих Павел Александрович</t>
  </si>
  <si>
    <t>Фомченко  Максим Александрович</t>
  </si>
  <si>
    <t>Яковенко Олег Евгеньевич</t>
  </si>
  <si>
    <t>Пагилева Наталья Николаевна</t>
  </si>
  <si>
    <t>Авраменко Анастасия Владимировна</t>
  </si>
  <si>
    <t>Доценко Александра Сергеевна</t>
  </si>
  <si>
    <t>Заярная Елизавета Викторовна</t>
  </si>
  <si>
    <t>Тамасян Арутюн Гарикович</t>
  </si>
  <si>
    <t>Турбина Арина Дмитриевна</t>
  </si>
  <si>
    <t>СОШ 3</t>
  </si>
  <si>
    <t>Борисова Екатерина  Алексеевна</t>
  </si>
  <si>
    <t>Кальницкая Елизавета Владимировна</t>
  </si>
  <si>
    <t>Киселева Елена Максимовна</t>
  </si>
  <si>
    <t>Куснатдинова Динара Руслановна</t>
  </si>
  <si>
    <t>Пешков Андрей Дмитриевич</t>
  </si>
  <si>
    <t>Фельде Виктория Сергеевна</t>
  </si>
  <si>
    <t>Туренко Никита Игоревич</t>
  </si>
  <si>
    <t>СОШ 4</t>
  </si>
  <si>
    <t>ПМПК, оставлен на повторное обучение во          2 классе</t>
  </si>
  <si>
    <t>Успевает</t>
  </si>
  <si>
    <t>Тухватулина Зиля Ямалетдиновна</t>
  </si>
  <si>
    <t>9А</t>
  </si>
  <si>
    <t>алгебра, геометрия, элективный курс "Решение геометрических задач"</t>
  </si>
  <si>
    <t>низкая мотивация</t>
  </si>
  <si>
    <t>Баязитова Вилена Дмитриевна</t>
  </si>
  <si>
    <t>11 А</t>
  </si>
  <si>
    <t>Майструк Диана Владимировна</t>
  </si>
  <si>
    <t>11 Б</t>
  </si>
  <si>
    <t>Селянина Татьяна Евгеньевна</t>
  </si>
  <si>
    <t>Хутова Элина Асламовна</t>
  </si>
  <si>
    <t>Захарова Анна Игоревна</t>
  </si>
  <si>
    <t>Качангулова Арина Ринатовна</t>
  </si>
  <si>
    <t>Болотова Софья Станиславовна</t>
  </si>
  <si>
    <t>Битяева Вероника Артемьевна</t>
  </si>
  <si>
    <t>9Г</t>
  </si>
  <si>
    <t>Хидирова Александра Евгеньевна</t>
  </si>
  <si>
    <t>Болонина Аина Сергеевна</t>
  </si>
  <si>
    <t>Чопоева Бермет Муратбековна</t>
  </si>
  <si>
    <t>Мелехина Ирина Алексеевна</t>
  </si>
  <si>
    <t>Поротникова Анна Вячеславовна</t>
  </si>
  <si>
    <t>СОШ 5</t>
  </si>
  <si>
    <t>Абдулаева Кристина Вячеславовна</t>
  </si>
  <si>
    <t>Биология, русский язык, литература, физика</t>
  </si>
  <si>
    <t xml:space="preserve">Мадемилов Азим Изатович </t>
  </si>
  <si>
    <t>СОШ 6</t>
  </si>
  <si>
    <t xml:space="preserve">русский язык математика окружающий мир литературное чтение </t>
  </si>
  <si>
    <t>ПМПК</t>
  </si>
  <si>
    <t>Носов Данил Степанович</t>
  </si>
  <si>
    <t>русский язык, математика, литературное чтение</t>
  </si>
  <si>
    <t>Юлдашев Сардор Якубжонович</t>
  </si>
  <si>
    <t xml:space="preserve">русский язык, математика, </t>
  </si>
  <si>
    <t>Будкина Элла Дмитриевна</t>
  </si>
  <si>
    <t>Полимарь Дмитрий Витальевич</t>
  </si>
  <si>
    <t>Мерова Жасмин Фаруковна</t>
  </si>
  <si>
    <t>математика</t>
  </si>
  <si>
    <t>Тулаганов Сарварбек Джалолитдинович</t>
  </si>
  <si>
    <t>Аксенов Андрей Егорович</t>
  </si>
  <si>
    <t>Гусейнов Насими Тайюб оглы</t>
  </si>
  <si>
    <t>матматика</t>
  </si>
  <si>
    <t>Кохановский Владимир Евгеньевич</t>
  </si>
  <si>
    <t>Чулочникова Арина Анатольевна</t>
  </si>
  <si>
    <t>Шейдабеков Ренад Шейдабекович</t>
  </si>
  <si>
    <t>Скосырева Мария Михайловна</t>
  </si>
  <si>
    <t>Скосырева Анна Михайловна</t>
  </si>
  <si>
    <t>Плюснин Владислав Константинович</t>
  </si>
  <si>
    <t>Батенёва Вера Сергеевна</t>
  </si>
  <si>
    <t>русский язык, математика, литература</t>
  </si>
  <si>
    <t>Гореванов Данила Андреевич</t>
  </si>
  <si>
    <t>Горшков Никита Анатольевич</t>
  </si>
  <si>
    <t>русский язык, математика, литература, история</t>
  </si>
  <si>
    <t>Созонов Валерий Андреевич</t>
  </si>
  <si>
    <t>Аманов Кобилжон Ядгарович</t>
  </si>
  <si>
    <t>Ежов Станислав Алексеевич</t>
  </si>
  <si>
    <t>Ерёмин Артём Алексеевич</t>
  </si>
  <si>
    <t>физика</t>
  </si>
  <si>
    <t>Просвиров Никита Максимович</t>
  </si>
  <si>
    <t>Агафонов Максим Андреевич</t>
  </si>
  <si>
    <t>Вторушина Анна Николаевна</t>
  </si>
  <si>
    <t>Примак Влада Александровна</t>
  </si>
  <si>
    <t>Романова Диана Олеговна</t>
  </si>
  <si>
    <t>Тырцова Анастасия Сергеевна</t>
  </si>
  <si>
    <t>Репин Владислав Эдуардович</t>
  </si>
  <si>
    <t>9и</t>
  </si>
  <si>
    <t>Перевалова Екатерина Владиславовна</t>
  </si>
  <si>
    <t>Чащин Артур Олегович</t>
  </si>
  <si>
    <t>СОШ 7</t>
  </si>
  <si>
    <t>русский язык, математика</t>
  </si>
  <si>
    <t>сдал(а)</t>
  </si>
  <si>
    <t>Халимбеков Равазан Карэнович</t>
  </si>
  <si>
    <t>русский язык, математика, английский язык</t>
  </si>
  <si>
    <t>Санникова Анастасия Александровна</t>
  </si>
  <si>
    <t>Толстогузов Никита Вячеславович</t>
  </si>
  <si>
    <t>Анисимова Валерия Алексеевна</t>
  </si>
  <si>
    <t>Калинина Александра Олеговна</t>
  </si>
  <si>
    <t>Петренко Яна Геннадьевна</t>
  </si>
  <si>
    <t>Проскурякова Кристина Николаевна</t>
  </si>
  <si>
    <t>СОШ 8</t>
  </si>
  <si>
    <t>Змановская Вероника Олеговна</t>
  </si>
  <si>
    <t>Меньшиков Павел Игоревич</t>
  </si>
  <si>
    <t>Воинкова Елена Александровна</t>
  </si>
  <si>
    <t>9Б</t>
  </si>
  <si>
    <t>Симоненко Анастасия Александровна</t>
  </si>
  <si>
    <t>9В</t>
  </si>
  <si>
    <t>Ходырева Кристина Евгеньевна</t>
  </si>
  <si>
    <t>Гринченко Валерия Геннадьевна</t>
  </si>
  <si>
    <t>9К</t>
  </si>
  <si>
    <t>Иванович Мария Романовна</t>
  </si>
  <si>
    <t>Попова Ангелина Алексеевна</t>
  </si>
  <si>
    <t>Лаврова Екатерина Александровна</t>
  </si>
  <si>
    <t>9П</t>
  </si>
  <si>
    <t>Попова Вероника Андреевна</t>
  </si>
  <si>
    <t>Иордан Елизавета Владиславовна</t>
  </si>
  <si>
    <t>Матюгина Анна Максимовна</t>
  </si>
  <si>
    <t>Карабаева Нигина Сайфуллаевна</t>
  </si>
  <si>
    <t xml:space="preserve">Пушкарев Кирилл Дмитриевич
</t>
  </si>
  <si>
    <t>Стяжкин Матвей Евгеньевич</t>
  </si>
  <si>
    <t xml:space="preserve">Шавкун Юлия Алексеевна </t>
  </si>
  <si>
    <t xml:space="preserve">Рассказова Диана Владимировна </t>
  </si>
  <si>
    <t>ШС 7</t>
  </si>
  <si>
    <t>Нагорняк Ангелина Владимировна</t>
  </si>
  <si>
    <t>11Б</t>
  </si>
  <si>
    <t>Бродникова Полина Николаевна</t>
  </si>
  <si>
    <t>11А</t>
  </si>
  <si>
    <t xml:space="preserve">Халимбекова Аймесей Карэновна </t>
  </si>
  <si>
    <t xml:space="preserve">математика </t>
  </si>
  <si>
    <t xml:space="preserve">Эйберт Илья Евгеньевич </t>
  </si>
  <si>
    <t xml:space="preserve">русский язык, русская литература </t>
  </si>
  <si>
    <t xml:space="preserve">Ковалева Елена Николаевна </t>
  </si>
  <si>
    <t xml:space="preserve">Цаплин Павел Максимович </t>
  </si>
  <si>
    <r>
      <t>русский язык, биология</t>
    </r>
    <r>
      <rPr>
        <sz val="11"/>
        <color rgb="FF000000"/>
        <rFont val="Times New Roman"/>
        <family val="1"/>
        <charset val="204"/>
      </rPr>
      <t xml:space="preserve"> </t>
    </r>
  </si>
  <si>
    <t xml:space="preserve">Кичигаев Дмитрий Викторович </t>
  </si>
  <si>
    <t xml:space="preserve">алгебра, геометрия, ин.язык, биология, русский язык, литература </t>
  </si>
  <si>
    <t xml:space="preserve">сдал частично, повторное обучение в 8 классе  </t>
  </si>
  <si>
    <t>Банух Карина Игоревна</t>
  </si>
  <si>
    <t>Голубь Валерия Викторовна</t>
  </si>
  <si>
    <t>Ниясова София Ильдусовна</t>
  </si>
  <si>
    <t>Черкасов Егор Сергеевич</t>
  </si>
  <si>
    <t>Аргентова Ярослава Владимировна</t>
  </si>
  <si>
    <t>Саитова Анна Артемовна</t>
  </si>
  <si>
    <t>Уткина Алена Анатольевна</t>
  </si>
  <si>
    <t>Макода Ольга Сергеевна</t>
  </si>
  <si>
    <t>Байбикова Элина Рауфовна</t>
  </si>
  <si>
    <t>Горева Екатерина Валерьевна</t>
  </si>
  <si>
    <t>Лялькин Глеб Олегович</t>
  </si>
  <si>
    <t>Налобина Александра Алексеевна</t>
  </si>
  <si>
    <t>Степанова Ксения Денисовна</t>
  </si>
  <si>
    <t>Фадеева Мария Михайловна</t>
  </si>
  <si>
    <t>Чернова Ольга Евгеньевна</t>
  </si>
  <si>
    <t>Золотухина Софья Вячеславовна</t>
  </si>
  <si>
    <t>Лукошкова Полина Дмитриевна</t>
  </si>
  <si>
    <t>Ольшевская Вероника Сергеевна</t>
  </si>
  <si>
    <t>Павленко Юлия Андреевна</t>
  </si>
  <si>
    <t>Терновая Анна Константиновна</t>
  </si>
  <si>
    <t>Хоменко Любовь Ивановна</t>
  </si>
  <si>
    <t>Лабзина Софья Анатольевна</t>
  </si>
  <si>
    <t>Юлдашева Мадина Гайратжонович</t>
  </si>
  <si>
    <t>Аскаров Омотбек Ахмаджонович</t>
  </si>
  <si>
    <t xml:space="preserve">математика, английский </t>
  </si>
  <si>
    <t>Еремин Богдан Олегович</t>
  </si>
  <si>
    <t>Тунгусов Кирилл Васильевич</t>
  </si>
  <si>
    <t>английский язык, литература, математика, русский язык</t>
  </si>
  <si>
    <t>Функ Дмитрий Алексеевич</t>
  </si>
  <si>
    <t>Функ Максим Алексеевич</t>
  </si>
  <si>
    <t>Уматов Умат Бохридинович</t>
  </si>
  <si>
    <t>Емельянов Артём Викторович</t>
  </si>
  <si>
    <t>география, литература, физика</t>
  </si>
  <si>
    <t>Литвинова Ева Романовна</t>
  </si>
  <si>
    <t>алгебра, русский язык</t>
  </si>
  <si>
    <t>Украинцев Савелий Фёдорович</t>
  </si>
  <si>
    <t>Гимназия 1</t>
  </si>
  <si>
    <t>Сабанчиев Тагир Загирович</t>
  </si>
  <si>
    <t>русский язык, литература</t>
  </si>
  <si>
    <t xml:space="preserve">Эдин Мэриам </t>
  </si>
  <si>
    <t>Выбыла. Приказ №13 от 28.01.2021</t>
  </si>
  <si>
    <t>Смоков Кирилл Павлович</t>
  </si>
  <si>
    <t xml:space="preserve">Муковоз Кирилл Олегович </t>
  </si>
  <si>
    <t>Биткин Владислав Михайлович</t>
  </si>
  <si>
    <t>Титов Герман Андреевич</t>
  </si>
  <si>
    <t>Тихонов Денис Иванович</t>
  </si>
  <si>
    <t>Кайгородова Алёна Дмитриевна</t>
  </si>
  <si>
    <t>литературное чтение</t>
  </si>
  <si>
    <t>Кадыров Руслан Маратович</t>
  </si>
  <si>
    <t>Кошкаров Данил Алексеевич</t>
  </si>
  <si>
    <t>Умалатов Сиражудин Абдулманатович</t>
  </si>
  <si>
    <t>Проскуряков Артём Николаевич</t>
  </si>
  <si>
    <t>русский язык, математика, иностранный язык</t>
  </si>
  <si>
    <t>Саидзода Боймахмади Саидакбар</t>
  </si>
  <si>
    <t>Иностранный язык (английский), русский язык</t>
  </si>
  <si>
    <t>Шарипов Максим Рамисович*</t>
  </si>
  <si>
    <t>Литература, русский язык</t>
  </si>
  <si>
    <t>Рогин Иван Васильевич</t>
  </si>
  <si>
    <t>Вадичупова Екатерина Николаевна</t>
  </si>
  <si>
    <t>Математика</t>
  </si>
  <si>
    <t>Канакова Доменика Сергеевна</t>
  </si>
  <si>
    <t>Рахмушева Альмира Алмасовна</t>
  </si>
  <si>
    <t xml:space="preserve">Иностранный язык (английский), математика, родная литература (русская), русский язык </t>
  </si>
  <si>
    <t>Уразаева Диана Васильевна</t>
  </si>
  <si>
    <t>Иностранный язык (английский), история России. Всеобщая история, математика</t>
  </si>
  <si>
    <t>Трифонов Артем Дмитриевич</t>
  </si>
  <si>
    <t>История России. Всеобщая история</t>
  </si>
  <si>
    <t>Коневская Наталья Леонидовна</t>
  </si>
  <si>
    <t>Иностранный язык (английский), история России. Всеобщая история, математика, русский язык</t>
  </si>
  <si>
    <t>Савристов Никита Сергеевич</t>
  </si>
  <si>
    <t>Сабко Марина Эдуардовна</t>
  </si>
  <si>
    <t>Алгебра, родная литература (русская), русский язык, физика</t>
  </si>
  <si>
    <t>Иванова Рената Александровна</t>
  </si>
  <si>
    <t>Родной русский язык, русский язык, физика</t>
  </si>
  <si>
    <t>Байбатырова Кристина Сериковна</t>
  </si>
  <si>
    <t>Алгебра, геометрия</t>
  </si>
  <si>
    <t>Белоус Ксения Руслановна</t>
  </si>
  <si>
    <t>Ещева Кристина Владимировна</t>
  </si>
  <si>
    <t>Иностранный язык (английский), история России. Всеобщая история, физика</t>
  </si>
  <si>
    <t>Игнатенко Полина Александровна</t>
  </si>
  <si>
    <t>Алгебра, физика</t>
  </si>
  <si>
    <t>Рахмушева Зимфира Алмасовна</t>
  </si>
  <si>
    <t>Геометрия, история России. Всеобщая история</t>
  </si>
  <si>
    <t>Стерхов Контантин Алексеевич</t>
  </si>
  <si>
    <t>Алгебра, геометрия, физика</t>
  </si>
  <si>
    <t>Лакатош Анна Викторовна</t>
  </si>
  <si>
    <t>Алгебра, география, геометрия, иностранный язык (английский), литература, русский язык, физика</t>
  </si>
  <si>
    <t>Рогин Артем Васильевич</t>
  </si>
  <si>
    <t>Геометрия, русский язык</t>
  </si>
  <si>
    <t>Тимощенко Юлия Евгеньевна</t>
  </si>
  <si>
    <t>Алгебра, география, геометрия, иностранный язык (английский), физика</t>
  </si>
  <si>
    <t>Хамитова Камилла Артуровна</t>
  </si>
  <si>
    <t>Дымшаков ФанильСабиржанович</t>
  </si>
  <si>
    <t>История (Россия в мире), литература, обществознание, родная литература (русская)</t>
  </si>
  <si>
    <t>Байсалбеков Айдос Кожоназарович</t>
  </si>
  <si>
    <t>История (Россия в мире), математика (алгебра и НМА), математика (геометрия), обществознание, родной язык (русский), русский язык, физика</t>
  </si>
  <si>
    <t>2020-2021</t>
  </si>
  <si>
    <t>МБОУ "Гимназия №1"</t>
  </si>
  <si>
    <t>до 31.05.2021</t>
  </si>
  <si>
    <t>от 14.09.2020 г. № 102/6</t>
  </si>
  <si>
    <t>Мокрушникова Василиса Алексеевна</t>
  </si>
  <si>
    <t>от 05.03.2021 г. № 30/1</t>
  </si>
  <si>
    <t>Артёмов Алексей Александрович</t>
  </si>
  <si>
    <t xml:space="preserve">не успевает </t>
  </si>
  <si>
    <t>от 25.09.2020 г. № 107</t>
  </si>
  <si>
    <t>Кугуш Лиссана Борисовна</t>
  </si>
  <si>
    <t>до 20.06.2021</t>
  </si>
  <si>
    <t>от 25.01.2021г. № 10/2</t>
  </si>
  <si>
    <t>от 28.01.2021 г. №13/2</t>
  </si>
  <si>
    <t>Эдин Мэриам</t>
  </si>
  <si>
    <t>от 29.01.2021 г. № 14/3</t>
  </si>
  <si>
    <t>Белоногов Фёдор Петрович</t>
  </si>
  <si>
    <t>от29.09.2020 г. №109/1</t>
  </si>
  <si>
    <t>Карлюгин Кирилл Олегович</t>
  </si>
  <si>
    <t>до 30.04.2021</t>
  </si>
  <si>
    <t>от 23.10.2020 г. № 121</t>
  </si>
  <si>
    <t>Дроздов Федор Андреевич</t>
  </si>
  <si>
    <t>МБОУ "СОШ №8"</t>
  </si>
  <si>
    <t>1 год</t>
  </si>
  <si>
    <t>от 08.09.2020 №544</t>
  </si>
  <si>
    <t>семейная</t>
  </si>
  <si>
    <t>Холмацких Тихон Алексеевич</t>
  </si>
  <si>
    <t>от 25.02.2021 №155</t>
  </si>
  <si>
    <t>Турнаева Елизавета Евгеньевна</t>
  </si>
  <si>
    <t>от 26.02.2021 №64</t>
  </si>
  <si>
    <t>Рябикова Полина Вадимовна</t>
  </si>
  <si>
    <t>ребенок-инвалид</t>
  </si>
  <si>
    <t>от 06.10.2020 №643</t>
  </si>
  <si>
    <t>очная</t>
  </si>
  <si>
    <t>Митягин Василий Иванович</t>
  </si>
  <si>
    <t>1,5 года</t>
  </si>
  <si>
    <t>от 12.05.2021 Договор №5</t>
  </si>
  <si>
    <t>Кашуро Елизавета Константиновна</t>
  </si>
  <si>
    <t>Григорева Вера Павловна</t>
  </si>
  <si>
    <t>от 08.10.2020 №646</t>
  </si>
  <si>
    <t>Бондырева Яна Витальевна</t>
  </si>
  <si>
    <t>от 11.01.2021 №6</t>
  </si>
  <si>
    <t>Бобова Александра Сергеевна</t>
  </si>
  <si>
    <t>МБОУ ЦО"Ш-С №7"</t>
  </si>
  <si>
    <t>до 31.12.2020</t>
  </si>
  <si>
    <t>приказ № 774 от 12.10.2020</t>
  </si>
  <si>
    <t>Антоненко Сергей Тимофеевич</t>
  </si>
  <si>
    <t>приказ № 585 от 01.09.2020</t>
  </si>
  <si>
    <t>Карымова Виктория Борисовна</t>
  </si>
  <si>
    <t>приказ № 715/1 от 29.09.2020</t>
  </si>
  <si>
    <t>заочное</t>
  </si>
  <si>
    <t>Джололова Аниса Обиджоновна</t>
  </si>
  <si>
    <t>приказ № 730 от 01.10.2020</t>
  </si>
  <si>
    <t>ДО,ДОТ</t>
  </si>
  <si>
    <t>Инд.обучение на дому</t>
  </si>
  <si>
    <t>Кирсанов Иван Михайлович</t>
  </si>
  <si>
    <t>инвалид</t>
  </si>
  <si>
    <t>Карымов Данил Рифович</t>
  </si>
  <si>
    <t>выбыла</t>
  </si>
  <si>
    <t>до 31.05.2021 г.</t>
  </si>
  <si>
    <t>приказ №681 от 18.09.2020</t>
  </si>
  <si>
    <t>самообразование</t>
  </si>
  <si>
    <t>Спиридонова Ирина Александровна</t>
  </si>
  <si>
    <t>приказ №1086 от 29.12.2020</t>
  </si>
  <si>
    <t>Протченко Вадим Александрович</t>
  </si>
  <si>
    <t>приказ №948 от 23.11.2020</t>
  </si>
  <si>
    <t>Фунин Данил Дмитриевич</t>
  </si>
  <si>
    <t>приказ № 509 от 30.06.2020 г.</t>
  </si>
  <si>
    <t>Шаламов Александр Андреевич</t>
  </si>
  <si>
    <t>приказ № 202 от 22.02.2021 г.</t>
  </si>
  <si>
    <t>инд.обучение на дому</t>
  </si>
  <si>
    <t>Искам Максим Витальевич</t>
  </si>
  <si>
    <t>приказ № 1057 от 18.12.2020 г.</t>
  </si>
  <si>
    <t>Курочкин Яромир Михайлович</t>
  </si>
  <si>
    <t>ОВЗ</t>
  </si>
  <si>
    <t>до 10.01.2021г.</t>
  </si>
  <si>
    <t>приказ № 159 от 16.02.2021 г.</t>
  </si>
  <si>
    <t>до 31.05.2021г.</t>
  </si>
  <si>
    <t>приказ № 572 от 31.08.2020 г.</t>
  </si>
  <si>
    <t>Шарыпов Артем Артурович</t>
  </si>
  <si>
    <t>приказ № 569  от 28.08.2020 г.</t>
  </si>
  <si>
    <t>Байрамов Руслан  Раминович</t>
  </si>
  <si>
    <t>МБОУ "СОШ №6"</t>
  </si>
  <si>
    <t>14.09.2020-01.06.2020</t>
  </si>
  <si>
    <t xml:space="preserve">Приказ от 14.09.2020 № 591-ОД
</t>
  </si>
  <si>
    <t>Ковалева ВарвараСергеевна</t>
  </si>
  <si>
    <t>07.09.2020-01.06.2020</t>
  </si>
  <si>
    <t>Приказ от 07.09.2020 № 565-ОД</t>
  </si>
  <si>
    <t>Котин Егор Денисович</t>
  </si>
  <si>
    <t>10.02.2021 г.- 01.06.2021 г.</t>
  </si>
  <si>
    <t>Приказ от 09.02.2021 № 137-ОД</t>
  </si>
  <si>
    <t>Агишева Амалия Руслановна</t>
  </si>
  <si>
    <t>Приказ от 07.09.2020 № 564-ОД</t>
  </si>
  <si>
    <t>Беженарь  Андрей Васильевич</t>
  </si>
  <si>
    <t>выбыл(а)</t>
  </si>
  <si>
    <t>05.10.2020-10.07.2021</t>
  </si>
  <si>
    <t>Приказ  от 05.10.2020 №656-ОД</t>
  </si>
  <si>
    <t>Суттубаева Анастасия Дмитриевна</t>
  </si>
  <si>
    <t>04.03.2021 -10.06.2021</t>
  </si>
  <si>
    <t>Приказ от 04.03.2021 №223-ОД</t>
  </si>
  <si>
    <t>Гречнев Святослав Олегович</t>
  </si>
  <si>
    <t>01.10.2020-10.06.2021</t>
  </si>
  <si>
    <t>Приказ  от 01.10.2020 №646 -ОД</t>
  </si>
  <si>
    <t>Черкасов Олег Николаевич</t>
  </si>
  <si>
    <t>11.09.2020-10.06.2021</t>
  </si>
  <si>
    <t>Приказ  от 11.09.2020 №580-ОД</t>
  </si>
  <si>
    <t>Рубцов Юрий Олегович</t>
  </si>
  <si>
    <t>07.10.2020-10.06.2021</t>
  </si>
  <si>
    <t>Приказ  от 07.10.2020 №672-ОД</t>
  </si>
  <si>
    <t>Матаев Владимир Петрович</t>
  </si>
  <si>
    <t>08.12.2020-10.06.2021</t>
  </si>
  <si>
    <t>Приказ  от 08.12.2020 №933 -ОД</t>
  </si>
  <si>
    <t>Казанцев Сергей Аркадьевич</t>
  </si>
  <si>
    <t>10.09.2020-10.06.2021</t>
  </si>
  <si>
    <t>Приказ  от 10.09.2020 №579-ОД</t>
  </si>
  <si>
    <t>Абраимов Арген Докторбекович</t>
  </si>
  <si>
    <t xml:space="preserve"> 02.09.2020-01.06.2021</t>
  </si>
  <si>
    <t>Приказ от 02.09.2020  № 552-ОД</t>
  </si>
  <si>
    <t>Юсифли Ибрагим Джавид оглы</t>
  </si>
  <si>
    <t xml:space="preserve"> 07.09.2020-01.06.2021</t>
  </si>
  <si>
    <t xml:space="preserve">Приказ от 07.09.2020 № 563-ОД </t>
  </si>
  <si>
    <t>Юсифли Айша Заур кызы</t>
  </si>
  <si>
    <t>12.10.2020-01.06.2021</t>
  </si>
  <si>
    <t>Приказ  от 12.10.2020 № 681 - ОД</t>
  </si>
  <si>
    <t>21.04..2010</t>
  </si>
  <si>
    <t>Попов Лев Романович</t>
  </si>
  <si>
    <t xml:space="preserve"> 21.12.2020-01.06.2021</t>
  </si>
  <si>
    <t>Приказ  от 21.12.2020 № 964 - ОД</t>
  </si>
  <si>
    <t>Куликов Леон Дмитриевич</t>
  </si>
  <si>
    <t xml:space="preserve"> 12.10.2020-01.06.2021</t>
  </si>
  <si>
    <t>Приказ  от 12.10.2020 № 682 - ОД</t>
  </si>
  <si>
    <t>Бараболя Иван Валерьевич</t>
  </si>
  <si>
    <t xml:space="preserve"> 01.09.2020-01.06.2021</t>
  </si>
  <si>
    <t>Приказ   от 31.08.2020 № 496 - ОД</t>
  </si>
  <si>
    <t>Астраханцева Елизавета Николаевна</t>
  </si>
  <si>
    <t xml:space="preserve"> 15.09.2020-01.06.2021</t>
  </si>
  <si>
    <t>Приказ  от 15.09.2020  № 598 - ОД</t>
  </si>
  <si>
    <t>Якубенок Олеся Александровна</t>
  </si>
  <si>
    <t>Приказ  от 31.08.2020 № 495 - ОД</t>
  </si>
  <si>
    <t>Балваков Арсений Алексеевич</t>
  </si>
  <si>
    <t>Приказ  от 02.09.2020 № 553-ОД</t>
  </si>
  <si>
    <t>Юсифли Сафия Джавид кызы</t>
  </si>
  <si>
    <t>Приказ  от 31.08.2020 № 498 - ОД</t>
  </si>
  <si>
    <t xml:space="preserve">Шишкин Дмитрий Владимирович </t>
  </si>
  <si>
    <t>Приказ  от 31.08.2020 № 497 - ОД  Приказ  от 21.12.2020 № 958  -ОД</t>
  </si>
  <si>
    <t>Шершнева Алла Константиновна</t>
  </si>
  <si>
    <t>Приказ  от 02.09.2020 № 554 - ОД</t>
  </si>
  <si>
    <t>Шейдабекова Асия Рафиковна</t>
  </si>
  <si>
    <t>Приказ   от 31.08.2020 № 499 - ОД</t>
  </si>
  <si>
    <t>Сабаров Ярослав Александрович</t>
  </si>
  <si>
    <t>Приказ  от 02.09.2020 № 556 - ОД</t>
  </si>
  <si>
    <t>Гасанагаева Хадиджа Рустамовна</t>
  </si>
  <si>
    <t>Приказ  от 02.09.2020 № 555 - ОД</t>
  </si>
  <si>
    <t>Гасанагаев Мухаммад Рустамович</t>
  </si>
  <si>
    <t>15.09.2020-01.06.2021</t>
  </si>
  <si>
    <t>Приказ  от 15.09.2020 № 597 - ОД</t>
  </si>
  <si>
    <t>Иволин Артем Евгеньвич</t>
  </si>
  <si>
    <t>МБОУ "СОШ №5"</t>
  </si>
  <si>
    <t>Не явилась. Планирует поступление в "ХМТПК"</t>
  </si>
  <si>
    <t>апрель -май 2021</t>
  </si>
  <si>
    <t>№ 99 от 16.02.2021</t>
  </si>
  <si>
    <t>Новопашина Наталья Евгеньевна</t>
  </si>
  <si>
    <t>Не явилась. Планирует поступление в "Междуреченский агропромышленный колледж"</t>
  </si>
  <si>
    <t>№ 03 от 11.01.2021</t>
  </si>
  <si>
    <t>Рудобаба Кристина Ивановна</t>
  </si>
  <si>
    <t>Не явился. Поступил в  "ХМТПК", обучается на курсах</t>
  </si>
  <si>
    <t>№ 02 от 11.01.2021</t>
  </si>
  <si>
    <t>Бахтин Михаил Сергеевич</t>
  </si>
  <si>
    <t>Не явился. Планирует поступление в  "ХМТПК"</t>
  </si>
  <si>
    <t>февраль-март 2021</t>
  </si>
  <si>
    <t>№ 472 от 24.09.2020</t>
  </si>
  <si>
    <t>Берт Дмитрий Денисович</t>
  </si>
  <si>
    <t>№ 485 от 07.10.2020</t>
  </si>
  <si>
    <t>Мантров Дмитрий Сергеевич</t>
  </si>
  <si>
    <t>Не явился. Планирует поступление в "Междуреченский агропромышленный колледж"</t>
  </si>
  <si>
    <t>№ 473  от 24.09.2020</t>
  </si>
  <si>
    <t>Зейналов Савалан Махирович</t>
  </si>
  <si>
    <t>№ 593 от 19.11.2020</t>
  </si>
  <si>
    <t>Кадочников Максим Сергеевич</t>
  </si>
  <si>
    <t>№ 533 от 27.10.2020</t>
  </si>
  <si>
    <t>Салтанова Мария Юрьевна</t>
  </si>
  <si>
    <t>№ 637 от 10.12.2020</t>
  </si>
  <si>
    <t>Ефимова Екатерина Денисовна</t>
  </si>
  <si>
    <t>с 19.10 по 15.11.2020</t>
  </si>
  <si>
    <t>Приказ от 16.10.2020 №420-ОД</t>
  </si>
  <si>
    <t>Капустин Глеб Дмитриевич</t>
  </si>
  <si>
    <t>с 09.03 по 09.04.2021</t>
  </si>
  <si>
    <t>Приказ от 04.08.2021 №37-04-ОД</t>
  </si>
  <si>
    <t>Медеведев Виктор Иванович</t>
  </si>
  <si>
    <t xml:space="preserve">с 19.04. по 04.06.2021 </t>
  </si>
  <si>
    <t>Приказ от 15.04.2021 №63-01-ОД</t>
  </si>
  <si>
    <t>Султониен Мухаммад-Юсуф Накибхонович</t>
  </si>
  <si>
    <t>2020-2021 уч.г.</t>
  </si>
  <si>
    <t>Приказ от 30.11.2020 №499-ОД</t>
  </si>
  <si>
    <t>Ведров Юрий Юрьевич</t>
  </si>
  <si>
    <t>Приказ от 15.10.2020 №419-ОД</t>
  </si>
  <si>
    <t>Максимов Богдан Витальевич</t>
  </si>
  <si>
    <t>Приказ от 07.10.2020 №406-ОД</t>
  </si>
  <si>
    <t>Малышева Василиса Сергеевна</t>
  </si>
  <si>
    <t>Приказ от 31.08.2020 №294-ОД</t>
  </si>
  <si>
    <t>Оганян Агнесса Айковна</t>
  </si>
  <si>
    <t>Приказ от 26.11.2020 №473-ОД</t>
  </si>
  <si>
    <t>Абулбариева Диана Руслановна</t>
  </si>
  <si>
    <t>Приказ от 23.04.2021 №69-ОД</t>
  </si>
  <si>
    <t>Болотова Наталья Викторовна</t>
  </si>
  <si>
    <t>Приказ от 09.11.2020 №445-ОД</t>
  </si>
  <si>
    <t>Айдукова Раушан Султановна</t>
  </si>
  <si>
    <t>до 31.12.2020 2020-2021 уч.г.</t>
  </si>
  <si>
    <t>Приказ от 02.10.2020 №401-ОД</t>
  </si>
  <si>
    <t>Хакимов Константин Раисович</t>
  </si>
  <si>
    <t>Приказ от 05.11.2020 №441-ОД</t>
  </si>
  <si>
    <t>Затирахина Анастасия Дмитриевна</t>
  </si>
  <si>
    <t>Приказ от 22.09. 2020 №378-ОД</t>
  </si>
  <si>
    <t>Носкова Кира Владимировна</t>
  </si>
  <si>
    <t>ПА перенесена</t>
  </si>
  <si>
    <t>Приказ от 14.09.2020 №362-01-ОД</t>
  </si>
  <si>
    <t>Воинова Ярослава Вячеславовна</t>
  </si>
  <si>
    <t>Приказ от 31.08.2020 №298-ОД</t>
  </si>
  <si>
    <t>Галкина Наталья Владимировна</t>
  </si>
  <si>
    <t>Приказ от 25.09.2020 №386-ОД</t>
  </si>
  <si>
    <t>Аниськин Андрей Николаевич</t>
  </si>
  <si>
    <t>Приказ от 24.09.2020 №383</t>
  </si>
  <si>
    <t>Тришин Сергей Владимирович</t>
  </si>
  <si>
    <t>Вакулин Илья Павлович</t>
  </si>
  <si>
    <t>Приказ от 22.09.2020 №377-ОД</t>
  </si>
  <si>
    <t>Ильиных Вячеслав Фёдорович</t>
  </si>
  <si>
    <t>Приказ от 10.09.2020 №356-ОД</t>
  </si>
  <si>
    <t>Афашагов Тимур Исламович</t>
  </si>
  <si>
    <t>Приказ от 02.09.2020 №343-ОД</t>
  </si>
  <si>
    <t>Комаров Матвей Иванович</t>
  </si>
  <si>
    <t>10.09.2020г. по 31.05.2021г</t>
  </si>
  <si>
    <t xml:space="preserve">Приказ № 517 от 10.09.2020 года 
</t>
  </si>
  <si>
    <t>Критинин Максим Яковлевич</t>
  </si>
  <si>
    <t>02.09.2020г. по 25.05.2021г</t>
  </si>
  <si>
    <t xml:space="preserve">Приказ № 500 от 02.09.2020 года 
</t>
  </si>
  <si>
    <t>Никитин Дмитрий Игоревич</t>
  </si>
  <si>
    <t>01.12.2020г. по 31.05.2021г.</t>
  </si>
  <si>
    <t xml:space="preserve">Приказ № 699 от 25.11.2020 года 
</t>
  </si>
  <si>
    <t>Сулейманов Тимур Артурович</t>
  </si>
  <si>
    <t>20.11.2020г. по 01.06.2021г.</t>
  </si>
  <si>
    <t xml:space="preserve">Приказ № 689 от 20.11.2020г. </t>
  </si>
  <si>
    <t>Тетерина Дарья Романовна</t>
  </si>
  <si>
    <t>«Не пройдена промежуточная аттестация»,         планирует поступление с аттестатом о получении  ООО</t>
  </si>
  <si>
    <t>23.09.2020г. по 01.06.2021г.             Приказ №365 от 29.04.2021 "О расторжении договора об организации обучения в форме самообразования в 2020-2021 учебном году"</t>
  </si>
  <si>
    <t>Приказ №556 от 23.09.2020 г</t>
  </si>
  <si>
    <t>Батенева Татьяна Александровна</t>
  </si>
  <si>
    <t>«Не пройдена промежуточная аттестация»,                        выбыла в г.Севастополь, планирует поступление с аттестатом о получении  ООО</t>
  </si>
  <si>
    <t>01.10.2020г. по 01.06.2021г.                Приказ №358 от 28.04.2021 "О расторжении договора об организации обучения в форме самообразования в 2020-2021 учебном году"</t>
  </si>
  <si>
    <t>Приказ №575 от 01.10.2020 г.</t>
  </si>
  <si>
    <t xml:space="preserve">Калугина  Вероника Сергеевна </t>
  </si>
  <si>
    <t>«Не пройдена промежуточная аттестация», выбыл в г.Геленджик, трудоустроен, планирует поступление с аттестатом о получении  ООО</t>
  </si>
  <si>
    <t>25.09.2020г. по 01.06.2021г                  Приказ №249 от 30.03.2021 "О расторжении договора об организации обучения в форме самообразования в 2020-2021 учебном году"</t>
  </si>
  <si>
    <t>Приказ №566 от 25.09.2020 г.</t>
  </si>
  <si>
    <t>Слинкин Данила Сергеевич</t>
  </si>
  <si>
    <t>Приказ № 284 - ОД от 25.09.20</t>
  </si>
  <si>
    <t>ДО и ДОТ</t>
  </si>
  <si>
    <t>Ахметшина Анна Алексеевна</t>
  </si>
  <si>
    <t>Приказ № 281 - ОД от 23.09.20</t>
  </si>
  <si>
    <t>Рачапов Наиль Загидуллович</t>
  </si>
  <si>
    <t>Приказ № 253 - ОД от 15.09.20</t>
  </si>
  <si>
    <t>Бочарова Ксения Андреевна</t>
  </si>
  <si>
    <t>Приказ № 214 - ОД от 31.08.20</t>
  </si>
  <si>
    <t>Куликова Ксения Эдуардовна</t>
  </si>
  <si>
    <t>Пролонгация</t>
  </si>
  <si>
    <t>Приказ № 135- ОД от 02.04.21</t>
  </si>
  <si>
    <t>Козловский Сергей Ильис</t>
  </si>
  <si>
    <t>Приказ № 213 - ОД от 31.08.20</t>
  </si>
  <si>
    <t>Кудымов Константин Вадимович</t>
  </si>
  <si>
    <t>Приказ № 266- ОД от 15.09.20</t>
  </si>
  <si>
    <t>Манкевич Вера Александровна</t>
  </si>
  <si>
    <t>Приказ № 232 - ОД от 01.09.20</t>
  </si>
  <si>
    <t>Чумак Максим Александрович</t>
  </si>
  <si>
    <t>Чумак Дарья Александровна</t>
  </si>
  <si>
    <t>Чумак Екатерина Александровна</t>
  </si>
  <si>
    <t>Приказ № 166- ОД от 15.04.21</t>
  </si>
  <si>
    <t>Андреев Максим Александрович</t>
  </si>
  <si>
    <t>МБОУ "СОШ №1"</t>
  </si>
  <si>
    <t>2 месяца</t>
  </si>
  <si>
    <t>Приказ от 09.04.21г. № 96/1</t>
  </si>
  <si>
    <t>Мухачёва Валерия Сергеевна</t>
  </si>
  <si>
    <t>6 месяцев</t>
  </si>
  <si>
    <t>Приказ от 17.12.20г. № 287</t>
  </si>
  <si>
    <t>Резников Данила Игоревич</t>
  </si>
  <si>
    <t>Мирзеагаева Шумага Играмудиновна</t>
  </si>
  <si>
    <t>Приказ от 01.11.20г. № 215</t>
  </si>
  <si>
    <t>Охлопков Андрей Алексеевич</t>
  </si>
  <si>
    <t>Приказ от 01.09.20г. № 647</t>
  </si>
  <si>
    <t>Южаков Кирилл Юрьевич</t>
  </si>
  <si>
    <t>Приказ от 02.09.20г.№ 652/1</t>
  </si>
  <si>
    <t>Тиунов Никита Иванович</t>
  </si>
  <si>
    <t>Приказ от 09.09.20г. № 682</t>
  </si>
  <si>
    <t>Васильева Вера Вячеславовна</t>
  </si>
  <si>
    <t>Приказ от 24.09.20г. № 748</t>
  </si>
  <si>
    <t>Ромашкина Агния Игоревна</t>
  </si>
  <si>
    <t>Бакиева Айша Ахмадовна</t>
  </si>
  <si>
    <t>Движение учащихся в 2020-2021 учебном году</t>
  </si>
  <si>
    <t>С санаторно-курортной школой</t>
  </si>
  <si>
    <t>кол-во по ОО-1</t>
  </si>
  <si>
    <t>Прибыло</t>
  </si>
  <si>
    <t>Выбыло всего</t>
  </si>
  <si>
    <t>в СПО*</t>
  </si>
  <si>
    <t>В учр. СПО в др. городе*</t>
  </si>
  <si>
    <t>Нежелание обучаться*</t>
  </si>
  <si>
    <t>Другие причины**</t>
  </si>
  <si>
    <t>кол-во на 31.05.2020</t>
  </si>
  <si>
    <t>кол-во на 31.12.18</t>
  </si>
  <si>
    <t>Информация по движению 31.05.18(санаторная школа)</t>
  </si>
  <si>
    <t>Кол-во уч-ся на 31.05.18, чел.</t>
  </si>
  <si>
    <r>
      <t>в СПО</t>
    </r>
    <r>
      <rPr>
        <sz val="10"/>
        <rFont val="Calibri"/>
        <family val="2"/>
        <charset val="204"/>
      </rPr>
      <t>*</t>
    </r>
  </si>
  <si>
    <r>
      <t>В учр. СПО в др. городе</t>
    </r>
    <r>
      <rPr>
        <sz val="10"/>
        <rFont val="Calibri"/>
        <family val="2"/>
        <charset val="204"/>
      </rPr>
      <t>*</t>
    </r>
  </si>
  <si>
    <r>
      <t>Нежелание обучаться</t>
    </r>
    <r>
      <rPr>
        <sz val="10"/>
        <rFont val="Calibri"/>
        <family val="2"/>
        <charset val="204"/>
      </rPr>
      <t>*</t>
    </r>
  </si>
  <si>
    <r>
      <t>Другие причины</t>
    </r>
    <r>
      <rPr>
        <sz val="10"/>
        <rFont val="Calibri"/>
        <family val="2"/>
        <charset val="204"/>
      </rPr>
      <t>**</t>
    </r>
  </si>
  <si>
    <t>1с</t>
  </si>
  <si>
    <t>2с</t>
  </si>
  <si>
    <t>3с</t>
  </si>
  <si>
    <t>4с</t>
  </si>
  <si>
    <t>ФИО</t>
  </si>
  <si>
    <t>№ приказа</t>
  </si>
  <si>
    <t>дата</t>
  </si>
  <si>
    <t>СПО:</t>
  </si>
  <si>
    <t>1.Кокорина Екатерина Витальевна, 22.08.04г., приказ № 165/1 от 09.09.20г.</t>
  </si>
  <si>
    <t>2.Прохоренко Алина Витальевна, 20.04.04г., приказ № 203 от 14.10.20г.</t>
  </si>
  <si>
    <t>3.Конев Кирилл Андреевич, 20.03.04г., приказ № 207 от 19.10.20г.</t>
  </si>
  <si>
    <t>4.Воронков Сергей Олегович, 19.04.04г., приказ № 214 от 28.10.20г.</t>
  </si>
  <si>
    <t>5.Шехирев Виталий Алексеевич, 14.04.04г., приказ № 293 от 25.12.20г.</t>
  </si>
  <si>
    <t>6.Севрюгина Александра Васильевна, 14.10.04г., приказ № 205 от 14.10.20г.</t>
  </si>
  <si>
    <t>1.Гасанов Амин Анарович , 18.09.2020 г.  № 164-У</t>
  </si>
  <si>
    <t>1.Сафонов Степан Владимирович, 17.11.2020 г.  № 194-У</t>
  </si>
  <si>
    <t>2. Захлебаева Алина Васильевна,  14.10.2020 г.  № 179-У</t>
  </si>
  <si>
    <t xml:space="preserve">1. Гультяева Ирина Валерьевна </t>
  </si>
  <si>
    <t>3.Михайлов Павел Иванович, 13.11.2020 г.  № 191-У</t>
  </si>
  <si>
    <t>2. Мулина Екатерина Александровна</t>
  </si>
  <si>
    <t>4.Аширбагина Элина Эльмаровна, 17.11.2020 г.  № 194-У</t>
  </si>
  <si>
    <t>3. Самарин Дементий Евгеньевич</t>
  </si>
  <si>
    <t>5.Петрова Марселина Николаевна, от 19.11.2020 г.  № 195-У</t>
  </si>
  <si>
    <t>4. Исакова Алинаа Владимировна</t>
  </si>
  <si>
    <t>6. Шальчин Геннадий Сергеевич, 21.12.2020 г.  № 201-У</t>
  </si>
  <si>
    <t>5. Слинкин Даниил Сергеевич</t>
  </si>
  <si>
    <t>7.Чернова Татьяна Владимировна,25.12.2020 г.  № 206-У</t>
  </si>
  <si>
    <t>1. Нехорошева Полина Александровна (семейная форма, но не у нас ПА</t>
  </si>
  <si>
    <t>8.Борчанинова Алина Алексеевна,20.02.2021 г.  № 17-У</t>
  </si>
  <si>
    <t>2. Тетерина Дарья Романовна -семейная форма</t>
  </si>
  <si>
    <t>9.Законов Дмитрий Русланович,19.03.2021 г.  №26-У</t>
  </si>
  <si>
    <t>1. Шарыпов Арсен Артурович колледж г. Омска</t>
  </si>
  <si>
    <t>10.Монин Руслан Ильнурович,19.03.2021 г.  №27-У</t>
  </si>
  <si>
    <t>2. Айдукова Раушан Султановна расторжение договора о самообразовании. Приказ от 15.03.2021 №44-09-У</t>
  </si>
  <si>
    <t>11. Филатычева Вероника Васильевна,17.05.2021 г.  №41-У</t>
  </si>
  <si>
    <t>3. Ильиных Вячеслав Фёдорович колледж г. Тюмень. Приказ от 09.11.2021 №525-01-У</t>
  </si>
  <si>
    <t>12.Скрипунов Олег Александрович,17.11.2020 г.  № 194-У</t>
  </si>
  <si>
    <t>1. Затирахина Анастасия Дмитриевна достижение 18-летия</t>
  </si>
  <si>
    <t>13.Зарыпов Эмиль Рашидович,20.05.2021 г.  №44-У</t>
  </si>
  <si>
    <t>2. Вакулин Илья Павлович переезд в Омскую обл.</t>
  </si>
  <si>
    <t>14.Кудряшов Владислав Сергеевич, 27.05.2021 г.  №51-У</t>
  </si>
  <si>
    <t>15.Илькин Максим Игоревич,20.05.2021 г.  №46-У</t>
  </si>
  <si>
    <t>16. Атаев Ильгар  Этибарович, 21.05.2021 г.  №48-У</t>
  </si>
  <si>
    <t>17.Абабков Иван Андреевич,21.05.2021 г.  №48-У</t>
  </si>
  <si>
    <t>18. Хакимов Чингиз  Хамитович,16.03.2021 г.  №25-У</t>
  </si>
  <si>
    <t>19. Атанова Татьяна Андреевна, 31.05.2021 г.  №55-У</t>
  </si>
  <si>
    <t>20. Краснова Елена Денсовна, 31.05.2021 г.  №54-У</t>
  </si>
  <si>
    <t>21.Серокуров Дмитрий Сергеевич,31.05.2021 г.  №56-У</t>
  </si>
  <si>
    <t>Зверев Михаил Александрович  ХМТПК</t>
  </si>
  <si>
    <t>Жернакова Полина Андреевна ХМТПК</t>
  </si>
  <si>
    <t>Азеев Артур Маратович ХМТПК</t>
  </si>
  <si>
    <t>Юзбаков Данила Рашитович ХМТПК</t>
  </si>
  <si>
    <t>Нестерова Евгения Валерьевна ХМТПК</t>
  </si>
  <si>
    <t>Сиваков Егор Алекксеевич ХМТПК</t>
  </si>
  <si>
    <t>Шляховая Анастасия Сергеевна ХМТПК</t>
  </si>
  <si>
    <t xml:space="preserve">Алекин Никита Михайлович ХМТПК </t>
  </si>
  <si>
    <t>1. Быков Артём Максимович ТПК</t>
  </si>
  <si>
    <t>2. Балвакова Юлия Павловна колледж</t>
  </si>
  <si>
    <t>3. Игнатьева Юлия Игоревна колледж</t>
  </si>
  <si>
    <t>4. Жданова Софья Алексеевна ТПК</t>
  </si>
  <si>
    <t xml:space="preserve">5. Корепанов Михаил Михайлович ТПК </t>
  </si>
  <si>
    <t xml:space="preserve">6. Шевченко Руслана Антоновна ТПК </t>
  </si>
  <si>
    <t>7. Артюхова Анастасия Антоновна МБПУ Синергия</t>
  </si>
  <si>
    <t>8. Марко Александр Николаевич ТПК</t>
  </si>
  <si>
    <t>9. Хохлов Данила Валерьевич специальное учебное заведение закрытого типа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</si>
</sst>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"/>
    <numFmt numFmtId="165" formatCode="_-* #,##0.00\ _₽_-;\-* #,##0.00\ _₽_-;_-* \-??\ _₽_-;_-@_-"/>
  </numFmts>
  <fonts count="8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8"/>
      <name val="Arial Cyr"/>
      <charset val="204"/>
    </font>
    <font>
      <b/>
      <sz val="10"/>
      <color theme="1"/>
      <name val="Times New Roman"/>
      <family val="1"/>
      <charset val="204"/>
    </font>
    <font>
      <b/>
      <sz val="10"/>
      <name val="Arial Cyr"/>
      <charset val="204"/>
    </font>
    <font>
      <sz val="9"/>
      <color theme="1"/>
      <name val="Calibri"/>
      <family val="2"/>
      <scheme val="minor"/>
    </font>
    <font>
      <sz val="7"/>
      <name val="Arial Cyr"/>
      <charset val="204"/>
    </font>
    <font>
      <sz val="7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9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3" tint="-0.249977111117893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0"/>
      <color rgb="FF00B050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11"/>
      <color indexed="63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Calibri"/>
      <family val="2"/>
      <charset val="1"/>
      <scheme val="minor"/>
    </font>
    <font>
      <sz val="8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charset val="1"/>
      <scheme val="minor"/>
    </font>
    <font>
      <sz val="10"/>
      <name val="Calibri"/>
      <family val="2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8"/>
      <color theme="1"/>
      <name val="Calibri"/>
      <family val="2"/>
      <charset val="204"/>
      <scheme val="minor"/>
    </font>
    <font>
      <sz val="11"/>
      <color rgb="FF00B050"/>
      <name val="Calibri"/>
      <family val="2"/>
      <scheme val="minor"/>
    </font>
    <font>
      <sz val="11"/>
      <color rgb="FF00B05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indexed="41"/>
        <bgColor indexed="26"/>
      </patternFill>
    </fill>
    <fill>
      <patternFill patternType="solid">
        <fgColor theme="8" tint="0.79998168889431442"/>
        <bgColor indexed="64"/>
      </patternFill>
    </fill>
  </fills>
  <borders count="1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 style="double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05">
    <xf numFmtId="0" fontId="0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/>
    <xf numFmtId="0" fontId="27" fillId="8" borderId="65" applyNumberFormat="0" applyAlignment="0" applyProtection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3" fillId="0" borderId="0"/>
    <xf numFmtId="0" fontId="64" fillId="19" borderId="93"/>
    <xf numFmtId="0" fontId="2" fillId="0" borderId="0"/>
    <xf numFmtId="0" fontId="65" fillId="0" borderId="0"/>
    <xf numFmtId="0" fontId="65" fillId="0" borderId="0"/>
    <xf numFmtId="0" fontId="2" fillId="0" borderId="0"/>
    <xf numFmtId="0" fontId="65" fillId="0" borderId="0"/>
    <xf numFmtId="0" fontId="65" fillId="0" borderId="0"/>
    <xf numFmtId="0" fontId="2" fillId="0" borderId="0"/>
    <xf numFmtId="0" fontId="65" fillId="0" borderId="0"/>
    <xf numFmtId="0" fontId="65" fillId="0" borderId="0"/>
    <xf numFmtId="0" fontId="2" fillId="0" borderId="0"/>
    <xf numFmtId="0" fontId="65" fillId="0" borderId="0"/>
    <xf numFmtId="0" fontId="65" fillId="0" borderId="0"/>
    <xf numFmtId="0" fontId="2" fillId="0" borderId="0"/>
    <xf numFmtId="0" fontId="65" fillId="0" borderId="0"/>
    <xf numFmtId="0" fontId="65" fillId="0" borderId="0"/>
    <xf numFmtId="0" fontId="2" fillId="0" borderId="0"/>
    <xf numFmtId="0" fontId="65" fillId="0" borderId="0"/>
    <xf numFmtId="0" fontId="65" fillId="0" borderId="0"/>
    <xf numFmtId="0" fontId="2" fillId="0" borderId="0"/>
    <xf numFmtId="0" fontId="65" fillId="0" borderId="0"/>
    <xf numFmtId="0" fontId="65" fillId="0" borderId="0"/>
    <xf numFmtId="0" fontId="2" fillId="0" borderId="0"/>
    <xf numFmtId="0" fontId="65" fillId="0" borderId="0"/>
    <xf numFmtId="0" fontId="65" fillId="0" borderId="0"/>
    <xf numFmtId="0" fontId="2" fillId="0" borderId="0"/>
    <xf numFmtId="0" fontId="65" fillId="0" borderId="0"/>
    <xf numFmtId="0" fontId="65" fillId="0" borderId="0"/>
    <xf numFmtId="0" fontId="2" fillId="0" borderId="0"/>
    <xf numFmtId="0" fontId="65" fillId="0" borderId="0"/>
    <xf numFmtId="0" fontId="65" fillId="0" borderId="0"/>
    <xf numFmtId="0" fontId="2" fillId="0" borderId="0"/>
    <xf numFmtId="0" fontId="65" fillId="0" borderId="0"/>
    <xf numFmtId="0" fontId="65" fillId="0" borderId="0"/>
    <xf numFmtId="0" fontId="2" fillId="0" borderId="0"/>
    <xf numFmtId="0" fontId="65" fillId="0" borderId="0"/>
    <xf numFmtId="0" fontId="65" fillId="0" borderId="0"/>
    <xf numFmtId="0" fontId="2" fillId="0" borderId="0"/>
    <xf numFmtId="0" fontId="65" fillId="0" borderId="0"/>
    <xf numFmtId="0" fontId="65" fillId="0" borderId="0"/>
    <xf numFmtId="0" fontId="2" fillId="0" borderId="0"/>
    <xf numFmtId="0" fontId="65" fillId="0" borderId="0"/>
    <xf numFmtId="0" fontId="65" fillId="0" borderId="0"/>
    <xf numFmtId="0" fontId="2" fillId="0" borderId="0"/>
    <xf numFmtId="0" fontId="65" fillId="0" borderId="0"/>
    <xf numFmtId="0" fontId="65" fillId="0" borderId="0"/>
    <xf numFmtId="0" fontId="2" fillId="0" borderId="0"/>
    <xf numFmtId="0" fontId="65" fillId="0" borderId="0"/>
    <xf numFmtId="0" fontId="65" fillId="0" borderId="0"/>
    <xf numFmtId="0" fontId="2" fillId="0" borderId="0"/>
    <xf numFmtId="0" fontId="65" fillId="0" borderId="0"/>
    <xf numFmtId="0" fontId="65" fillId="0" borderId="0"/>
    <xf numFmtId="0" fontId="2" fillId="0" borderId="0"/>
    <xf numFmtId="0" fontId="65" fillId="0" borderId="0"/>
    <xf numFmtId="0" fontId="65" fillId="0" borderId="0"/>
    <xf numFmtId="0" fontId="2" fillId="0" borderId="0"/>
    <xf numFmtId="0" fontId="65" fillId="0" borderId="0"/>
    <xf numFmtId="0" fontId="65" fillId="0" borderId="0"/>
    <xf numFmtId="0" fontId="2" fillId="0" borderId="0"/>
    <xf numFmtId="0" fontId="65" fillId="0" borderId="0"/>
    <xf numFmtId="0" fontId="65" fillId="0" borderId="0"/>
    <xf numFmtId="0" fontId="2" fillId="0" borderId="0"/>
    <xf numFmtId="0" fontId="65" fillId="0" borderId="0"/>
    <xf numFmtId="0" fontId="65" fillId="0" borderId="0"/>
    <xf numFmtId="0" fontId="2" fillId="0" borderId="0"/>
    <xf numFmtId="0" fontId="65" fillId="0" borderId="0"/>
    <xf numFmtId="0" fontId="65" fillId="0" borderId="0"/>
    <xf numFmtId="0" fontId="2" fillId="0" borderId="0"/>
    <xf numFmtId="0" fontId="65" fillId="0" borderId="0"/>
    <xf numFmtId="0" fontId="65" fillId="0" borderId="0"/>
    <xf numFmtId="0" fontId="2" fillId="0" borderId="0"/>
    <xf numFmtId="0" fontId="65" fillId="0" borderId="0"/>
    <xf numFmtId="0" fontId="65" fillId="0" borderId="0"/>
    <xf numFmtId="0" fontId="66" fillId="0" borderId="0"/>
    <xf numFmtId="0" fontId="67" fillId="0" borderId="0"/>
    <xf numFmtId="165" fontId="63" fillId="0" borderId="0"/>
  </cellStyleXfs>
  <cellXfs count="942">
    <xf numFmtId="0" fontId="0" fillId="0" borderId="0" xfId="0"/>
    <xf numFmtId="0" fontId="10" fillId="0" borderId="0" xfId="0" applyFont="1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5" fillId="0" borderId="0" xfId="0" applyFont="1"/>
    <xf numFmtId="0" fontId="15" fillId="4" borderId="0" xfId="0" applyFont="1" applyFill="1"/>
    <xf numFmtId="0" fontId="11" fillId="4" borderId="1" xfId="0" applyFont="1" applyFill="1" applyBorder="1" applyAlignment="1">
      <alignment horizontal="center" vertical="center"/>
    </xf>
    <xf numFmtId="0" fontId="0" fillId="0" borderId="0" xfId="0" applyBorder="1" applyProtection="1">
      <protection locked="0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/>
    <xf numFmtId="0" fontId="0" fillId="0" borderId="0" xfId="0" applyFill="1"/>
    <xf numFmtId="0" fontId="15" fillId="0" borderId="1" xfId="0" applyFont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11" fillId="4" borderId="22" xfId="0" applyFont="1" applyFill="1" applyBorder="1" applyAlignment="1">
      <alignment horizontal="center" vertical="center"/>
    </xf>
    <xf numFmtId="0" fontId="10" fillId="0" borderId="26" xfId="0" applyFont="1" applyBorder="1"/>
    <xf numFmtId="0" fontId="11" fillId="4" borderId="18" xfId="0" applyFont="1" applyFill="1" applyBorder="1" applyAlignment="1">
      <alignment horizontal="center" vertical="center"/>
    </xf>
    <xf numFmtId="1" fontId="10" fillId="9" borderId="25" xfId="0" applyNumberFormat="1" applyFont="1" applyFill="1" applyBorder="1" applyAlignment="1">
      <alignment horizontal="center"/>
    </xf>
    <xf numFmtId="0" fontId="10" fillId="9" borderId="25" xfId="0" applyFont="1" applyFill="1" applyBorder="1" applyAlignment="1">
      <alignment horizontal="center"/>
    </xf>
    <xf numFmtId="164" fontId="10" fillId="9" borderId="25" xfId="0" applyNumberFormat="1" applyFont="1" applyFill="1" applyBorder="1" applyAlignment="1">
      <alignment horizontal="center"/>
    </xf>
    <xf numFmtId="49" fontId="10" fillId="9" borderId="25" xfId="0" applyNumberFormat="1" applyFont="1" applyFill="1" applyBorder="1" applyAlignment="1">
      <alignment horizontal="center"/>
    </xf>
    <xf numFmtId="0" fontId="10" fillId="9" borderId="36" xfId="0" applyFont="1" applyFill="1" applyBorder="1" applyAlignment="1">
      <alignment horizontal="center"/>
    </xf>
    <xf numFmtId="49" fontId="0" fillId="0" borderId="0" xfId="0" applyNumberFormat="1" applyBorder="1"/>
    <xf numFmtId="0" fontId="29" fillId="0" borderId="1" xfId="0" applyFont="1" applyBorder="1" applyAlignment="1">
      <alignment horizontal="center" vertical="center" wrapText="1"/>
    </xf>
    <xf numFmtId="0" fontId="10" fillId="9" borderId="26" xfId="0" applyFont="1" applyFill="1" applyBorder="1" applyAlignment="1">
      <alignment horizontal="center" vertical="center"/>
    </xf>
    <xf numFmtId="49" fontId="18" fillId="9" borderId="67" xfId="0" applyNumberFormat="1" applyFont="1" applyFill="1" applyBorder="1" applyAlignment="1">
      <alignment horizontal="center" vertical="center"/>
    </xf>
    <xf numFmtId="0" fontId="18" fillId="9" borderId="68" xfId="0" applyFont="1" applyFill="1" applyBorder="1" applyAlignment="1">
      <alignment horizontal="center" vertical="center"/>
    </xf>
    <xf numFmtId="0" fontId="18" fillId="9" borderId="26" xfId="0" applyFont="1" applyFill="1" applyBorder="1" applyAlignment="1">
      <alignment horizontal="center" vertical="center"/>
    </xf>
    <xf numFmtId="0" fontId="18" fillId="9" borderId="36" xfId="0" applyFont="1" applyFill="1" applyBorder="1" applyAlignment="1">
      <alignment horizontal="center" vertical="center"/>
    </xf>
    <xf numFmtId="1" fontId="18" fillId="9" borderId="31" xfId="0" applyNumberFormat="1" applyFont="1" applyFill="1" applyBorder="1" applyAlignment="1">
      <alignment horizontal="center" vertical="center"/>
    </xf>
    <xf numFmtId="0" fontId="18" fillId="9" borderId="25" xfId="0" applyFont="1" applyFill="1" applyBorder="1" applyAlignment="1">
      <alignment horizontal="center" vertical="center"/>
    </xf>
    <xf numFmtId="0" fontId="18" fillId="9" borderId="24" xfId="0" applyFont="1" applyFill="1" applyBorder="1" applyAlignment="1">
      <alignment horizontal="center" vertical="center"/>
    </xf>
    <xf numFmtId="2" fontId="18" fillId="9" borderId="26" xfId="2" applyNumberFormat="1" applyFont="1" applyFill="1" applyBorder="1" applyAlignment="1">
      <alignment horizontal="center" vertical="center"/>
    </xf>
    <xf numFmtId="2" fontId="18" fillId="9" borderId="36" xfId="0" applyNumberFormat="1" applyFont="1" applyFill="1" applyBorder="1" applyAlignment="1">
      <alignment horizontal="center" vertical="center"/>
    </xf>
    <xf numFmtId="0" fontId="18" fillId="9" borderId="5" xfId="0" applyFont="1" applyFill="1" applyBorder="1" applyAlignment="1">
      <alignment horizontal="center" vertical="center"/>
    </xf>
    <xf numFmtId="0" fontId="18" fillId="9" borderId="31" xfId="0" applyFont="1" applyFill="1" applyBorder="1" applyAlignment="1">
      <alignment horizontal="center" vertical="center"/>
    </xf>
    <xf numFmtId="12" fontId="11" fillId="4" borderId="69" xfId="0" applyNumberFormat="1" applyFont="1" applyFill="1" applyBorder="1" applyAlignment="1">
      <alignment horizontal="center" vertical="center"/>
    </xf>
    <xf numFmtId="0" fontId="11" fillId="4" borderId="70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2" fontId="11" fillId="4" borderId="19" xfId="2" applyNumberFormat="1" applyFont="1" applyFill="1" applyBorder="1" applyAlignment="1">
      <alignment horizontal="center" vertical="center"/>
    </xf>
    <xf numFmtId="2" fontId="11" fillId="4" borderId="34" xfId="0" applyNumberFormat="1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12" fontId="11" fillId="4" borderId="71" xfId="0" applyNumberFormat="1" applyFont="1" applyFill="1" applyBorder="1" applyAlignment="1">
      <alignment horizontal="center" vertical="center"/>
    </xf>
    <xf numFmtId="0" fontId="11" fillId="4" borderId="72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2" fontId="11" fillId="4" borderId="73" xfId="0" applyNumberFormat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0" fillId="10" borderId="26" xfId="0" applyFont="1" applyFill="1" applyBorder="1" applyAlignment="1">
      <alignment horizontal="center" vertical="center"/>
    </xf>
    <xf numFmtId="49" fontId="30" fillId="10" borderId="67" xfId="0" applyNumberFormat="1" applyFont="1" applyFill="1" applyBorder="1" applyAlignment="1">
      <alignment horizontal="center" vertical="center"/>
    </xf>
    <xf numFmtId="0" fontId="30" fillId="10" borderId="68" xfId="0" applyFont="1" applyFill="1" applyBorder="1" applyAlignment="1">
      <alignment horizontal="center" vertical="center"/>
    </xf>
    <xf numFmtId="0" fontId="30" fillId="10" borderId="26" xfId="0" applyFont="1" applyFill="1" applyBorder="1" applyAlignment="1">
      <alignment horizontal="center" vertical="center"/>
    </xf>
    <xf numFmtId="0" fontId="30" fillId="10" borderId="36" xfId="0" applyFont="1" applyFill="1" applyBorder="1" applyAlignment="1">
      <alignment horizontal="center" vertical="center"/>
    </xf>
    <xf numFmtId="0" fontId="30" fillId="10" borderId="24" xfId="0" applyFont="1" applyFill="1" applyBorder="1" applyAlignment="1">
      <alignment horizontal="center" vertical="center"/>
    </xf>
    <xf numFmtId="0" fontId="30" fillId="10" borderId="5" xfId="0" applyFont="1" applyFill="1" applyBorder="1" applyAlignment="1">
      <alignment horizontal="center" vertical="center"/>
    </xf>
    <xf numFmtId="0" fontId="18" fillId="10" borderId="5" xfId="0" applyFont="1" applyFill="1" applyBorder="1" applyAlignment="1">
      <alignment horizontal="center" vertical="center"/>
    </xf>
    <xf numFmtId="0" fontId="18" fillId="4" borderId="23" xfId="0" applyNumberFormat="1" applyFont="1" applyFill="1" applyBorder="1" applyAlignment="1">
      <alignment horizontal="center" vertical="center"/>
    </xf>
    <xf numFmtId="0" fontId="18" fillId="4" borderId="35" xfId="0" applyNumberFormat="1" applyFont="1" applyFill="1" applyBorder="1" applyAlignment="1">
      <alignment horizontal="center" vertical="center"/>
    </xf>
    <xf numFmtId="0" fontId="18" fillId="4" borderId="70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18" fillId="4" borderId="35" xfId="0" applyFont="1" applyFill="1" applyBorder="1" applyAlignment="1">
      <alignment horizontal="center" vertical="center"/>
    </xf>
    <xf numFmtId="0" fontId="18" fillId="4" borderId="30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18" fillId="4" borderId="37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49" fontId="18" fillId="4" borderId="35" xfId="0" applyNumberFormat="1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11" borderId="26" xfId="0" applyFont="1" applyFill="1" applyBorder="1" applyAlignment="1">
      <alignment horizontal="center" vertical="center"/>
    </xf>
    <xf numFmtId="0" fontId="30" fillId="11" borderId="67" xfId="0" applyNumberFormat="1" applyFont="1" applyFill="1" applyBorder="1" applyAlignment="1">
      <alignment horizontal="center" vertical="center"/>
    </xf>
    <xf numFmtId="0" fontId="30" fillId="11" borderId="68" xfId="0" applyFont="1" applyFill="1" applyBorder="1" applyAlignment="1">
      <alignment horizontal="center" vertical="center"/>
    </xf>
    <xf numFmtId="0" fontId="30" fillId="11" borderId="26" xfId="0" applyFont="1" applyFill="1" applyBorder="1" applyAlignment="1">
      <alignment horizontal="center" vertical="center"/>
    </xf>
    <xf numFmtId="0" fontId="30" fillId="11" borderId="36" xfId="0" applyFont="1" applyFill="1" applyBorder="1" applyAlignment="1">
      <alignment horizontal="center" vertical="center"/>
    </xf>
    <xf numFmtId="0" fontId="30" fillId="11" borderId="24" xfId="0" applyFont="1" applyFill="1" applyBorder="1" applyAlignment="1">
      <alignment horizontal="center" vertical="center"/>
    </xf>
    <xf numFmtId="0" fontId="30" fillId="11" borderId="5" xfId="0" applyFont="1" applyFill="1" applyBorder="1" applyAlignment="1">
      <alignment horizontal="center" vertical="center"/>
    </xf>
    <xf numFmtId="0" fontId="18" fillId="11" borderId="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8" fillId="4" borderId="9" xfId="0" applyNumberFormat="1" applyFont="1" applyFill="1" applyBorder="1" applyAlignment="1">
      <alignment horizontal="center" vertical="center"/>
    </xf>
    <xf numFmtId="0" fontId="18" fillId="4" borderId="72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8" fillId="4" borderId="34" xfId="0" applyNumberFormat="1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18" fillId="4" borderId="34" xfId="0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8" fillId="4" borderId="38" xfId="0" applyFont="1" applyFill="1" applyBorder="1" applyAlignment="1">
      <alignment horizontal="center" vertical="center"/>
    </xf>
    <xf numFmtId="49" fontId="30" fillId="9" borderId="67" xfId="0" applyNumberFormat="1" applyFont="1" applyFill="1" applyBorder="1" applyAlignment="1">
      <alignment horizontal="center" vertical="center"/>
    </xf>
    <xf numFmtId="0" fontId="30" fillId="9" borderId="68" xfId="0" applyFont="1" applyFill="1" applyBorder="1" applyAlignment="1">
      <alignment horizontal="center" vertical="center"/>
    </xf>
    <xf numFmtId="0" fontId="30" fillId="9" borderId="26" xfId="0" applyFont="1" applyFill="1" applyBorder="1" applyAlignment="1">
      <alignment horizontal="center" vertical="center"/>
    </xf>
    <xf numFmtId="0" fontId="30" fillId="9" borderId="36" xfId="0" applyFont="1" applyFill="1" applyBorder="1" applyAlignment="1">
      <alignment horizontal="center" vertical="center"/>
    </xf>
    <xf numFmtId="0" fontId="30" fillId="9" borderId="31" xfId="0" applyFont="1" applyFill="1" applyBorder="1" applyAlignment="1">
      <alignment horizontal="center" vertical="center"/>
    </xf>
    <xf numFmtId="0" fontId="30" fillId="9" borderId="25" xfId="0" applyFont="1" applyFill="1" applyBorder="1" applyAlignment="1">
      <alignment horizontal="center" vertical="center"/>
    </xf>
    <xf numFmtId="0" fontId="30" fillId="9" borderId="24" xfId="0" applyFont="1" applyFill="1" applyBorder="1" applyAlignment="1">
      <alignment horizontal="center" vertical="center"/>
    </xf>
    <xf numFmtId="2" fontId="30" fillId="9" borderId="26" xfId="0" applyNumberFormat="1" applyFont="1" applyFill="1" applyBorder="1" applyAlignment="1">
      <alignment horizontal="center" vertical="center"/>
    </xf>
    <xf numFmtId="2" fontId="30" fillId="9" borderId="36" xfId="0" applyNumberFormat="1" applyFont="1" applyFill="1" applyBorder="1" applyAlignment="1">
      <alignment horizontal="center" vertical="center"/>
    </xf>
    <xf numFmtId="0" fontId="30" fillId="9" borderId="5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32" fillId="4" borderId="68" xfId="0" applyFont="1" applyFill="1" applyBorder="1" applyAlignment="1">
      <alignment horizontal="center" vertical="center" textRotation="90" wrapText="1"/>
    </xf>
    <xf numFmtId="0" fontId="32" fillId="4" borderId="31" xfId="0" applyFont="1" applyFill="1" applyBorder="1" applyAlignment="1">
      <alignment horizontal="center" vertical="center" textRotation="90" wrapText="1"/>
    </xf>
    <xf numFmtId="0" fontId="32" fillId="4" borderId="25" xfId="0" applyFont="1" applyFill="1" applyBorder="1" applyAlignment="1">
      <alignment horizontal="center" vertical="center" textRotation="90" wrapText="1"/>
    </xf>
    <xf numFmtId="0" fontId="32" fillId="4" borderId="24" xfId="0" applyFont="1" applyFill="1" applyBorder="1" applyAlignment="1">
      <alignment horizontal="center" vertical="center" textRotation="90" wrapText="1"/>
    </xf>
    <xf numFmtId="0" fontId="32" fillId="4" borderId="26" xfId="0" applyFont="1" applyFill="1" applyBorder="1" applyAlignment="1">
      <alignment horizontal="center" vertical="center" textRotation="90" wrapText="1"/>
    </xf>
    <xf numFmtId="0" fontId="32" fillId="4" borderId="36" xfId="0" applyFont="1" applyFill="1" applyBorder="1" applyAlignment="1">
      <alignment horizontal="center" vertical="center" textRotation="90" wrapText="1"/>
    </xf>
    <xf numFmtId="0" fontId="32" fillId="0" borderId="5" xfId="0" applyFont="1" applyBorder="1" applyAlignment="1">
      <alignment horizontal="center" vertical="center"/>
    </xf>
    <xf numFmtId="2" fontId="15" fillId="0" borderId="0" xfId="0" applyNumberFormat="1" applyFont="1"/>
    <xf numFmtId="2" fontId="15" fillId="13" borderId="0" xfId="0" applyNumberFormat="1" applyFont="1" applyFill="1"/>
    <xf numFmtId="164" fontId="15" fillId="0" borderId="1" xfId="0" applyNumberFormat="1" applyFont="1" applyBorder="1" applyAlignment="1">
      <alignment horizontal="center" vertical="center"/>
    </xf>
    <xf numFmtId="164" fontId="15" fillId="0" borderId="0" xfId="0" applyNumberFormat="1" applyFont="1"/>
    <xf numFmtId="0" fontId="15" fillId="4" borderId="0" xfId="0" applyFont="1" applyFill="1" applyBorder="1"/>
    <xf numFmtId="2" fontId="15" fillId="4" borderId="0" xfId="0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left"/>
    </xf>
    <xf numFmtId="0" fontId="22" fillId="12" borderId="1" xfId="0" applyFont="1" applyFill="1" applyBorder="1" applyAlignment="1">
      <alignment horizontal="center" vertical="center"/>
    </xf>
    <xf numFmtId="0" fontId="15" fillId="12" borderId="1" xfId="0" applyFont="1" applyFill="1" applyBorder="1" applyAlignment="1"/>
    <xf numFmtId="0" fontId="16" fillId="12" borderId="1" xfId="0" applyFont="1" applyFill="1" applyBorder="1" applyAlignment="1"/>
    <xf numFmtId="0" fontId="12" fillId="0" borderId="0" xfId="0" applyFont="1"/>
    <xf numFmtId="0" fontId="22" fillId="14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4" borderId="1" xfId="0" applyNumberFormat="1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49" fontId="11" fillId="4" borderId="2" xfId="0" applyNumberFormat="1" applyFont="1" applyFill="1" applyBorder="1"/>
    <xf numFmtId="0" fontId="3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top"/>
    </xf>
    <xf numFmtId="0" fontId="3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top"/>
    </xf>
    <xf numFmtId="0" fontId="30" fillId="14" borderId="1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center" vertical="center" wrapText="1"/>
    </xf>
    <xf numFmtId="0" fontId="35" fillId="0" borderId="0" xfId="0" applyFont="1"/>
    <xf numFmtId="0" fontId="0" fillId="4" borderId="0" xfId="0" applyFill="1" applyBorder="1" applyAlignment="1">
      <alignment horizontal="center" vertical="center"/>
    </xf>
    <xf numFmtId="164" fontId="0" fillId="4" borderId="0" xfId="0" applyNumberFormat="1" applyFill="1" applyBorder="1" applyAlignment="1">
      <alignment horizontal="center" vertical="center"/>
    </xf>
    <xf numFmtId="0" fontId="0" fillId="4" borderId="0" xfId="0" applyNumberFormat="1" applyFill="1" applyBorder="1" applyAlignment="1">
      <alignment horizontal="center" vertical="center"/>
    </xf>
    <xf numFmtId="1" fontId="0" fillId="0" borderId="0" xfId="0" applyNumberFormat="1" applyBorder="1"/>
    <xf numFmtId="1" fontId="11" fillId="4" borderId="0" xfId="0" applyNumberFormat="1" applyFont="1" applyFill="1" applyBorder="1" applyAlignment="1">
      <alignment horizontal="center"/>
    </xf>
    <xf numFmtId="1" fontId="11" fillId="4" borderId="0" xfId="4" applyNumberFormat="1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4" borderId="2" xfId="0" applyNumberFormat="1" applyFill="1" applyBorder="1" applyAlignment="1">
      <alignment horizontal="center"/>
    </xf>
    <xf numFmtId="2" fontId="37" fillId="4" borderId="15" xfId="0" applyNumberFormat="1" applyFont="1" applyFill="1" applyBorder="1" applyAlignment="1">
      <alignment horizontal="center"/>
    </xf>
    <xf numFmtId="2" fontId="37" fillId="0" borderId="16" xfId="0" applyNumberFormat="1" applyFont="1" applyBorder="1"/>
    <xf numFmtId="2" fontId="37" fillId="0" borderId="20" xfId="0" applyNumberFormat="1" applyFont="1" applyBorder="1"/>
    <xf numFmtId="2" fontId="0" fillId="0" borderId="3" xfId="0" applyNumberFormat="1" applyBorder="1"/>
    <xf numFmtId="0" fontId="10" fillId="0" borderId="36" xfId="0" applyFont="1" applyBorder="1" applyAlignment="1">
      <alignment horizontal="center"/>
    </xf>
    <xf numFmtId="0" fontId="10" fillId="0" borderId="36" xfId="0" applyFont="1" applyBorder="1"/>
    <xf numFmtId="0" fontId="36" fillId="0" borderId="3" xfId="0" applyFont="1" applyBorder="1" applyAlignment="1">
      <alignment horizontal="center" vertical="center" wrapText="1"/>
    </xf>
    <xf numFmtId="0" fontId="11" fillId="4" borderId="3" xfId="4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0" fillId="0" borderId="24" xfId="0" applyFont="1" applyBorder="1"/>
    <xf numFmtId="0" fontId="11" fillId="4" borderId="9" xfId="0" applyFont="1" applyFill="1" applyBorder="1" applyAlignment="1">
      <alignment horizontal="center"/>
    </xf>
    <xf numFmtId="1" fontId="11" fillId="4" borderId="10" xfId="0" applyNumberFormat="1" applyFont="1" applyFill="1" applyBorder="1" applyAlignment="1">
      <alignment horizontal="center"/>
    </xf>
    <xf numFmtId="0" fontId="11" fillId="4" borderId="9" xfId="4" applyFont="1" applyFill="1" applyBorder="1" applyAlignment="1">
      <alignment horizontal="center" vertical="center"/>
    </xf>
    <xf numFmtId="1" fontId="11" fillId="4" borderId="10" xfId="4" applyNumberFormat="1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/>
    </xf>
    <xf numFmtId="1" fontId="11" fillId="4" borderId="23" xfId="0" applyNumberFormat="1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36" fillId="0" borderId="2" xfId="0" applyFont="1" applyBorder="1" applyAlignment="1">
      <alignment horizontal="center" vertical="center" wrapText="1"/>
    </xf>
    <xf numFmtId="0" fontId="11" fillId="4" borderId="2" xfId="4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2" fontId="10" fillId="0" borderId="31" xfId="0" applyNumberFormat="1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11" fillId="4" borderId="10" xfId="4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2" fontId="10" fillId="0" borderId="26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4" borderId="34" xfId="0" applyFont="1" applyFill="1" applyBorder="1" applyAlignment="1">
      <alignment horizontal="center"/>
    </xf>
    <xf numFmtId="1" fontId="11" fillId="4" borderId="19" xfId="0" applyNumberFormat="1" applyFont="1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15" fillId="14" borderId="2" xfId="0" applyFont="1" applyFill="1" applyBorder="1" applyAlignment="1">
      <alignment horizontal="center"/>
    </xf>
    <xf numFmtId="0" fontId="11" fillId="4" borderId="2" xfId="0" applyFont="1" applyFill="1" applyBorder="1"/>
    <xf numFmtId="0" fontId="16" fillId="14" borderId="2" xfId="0" applyFont="1" applyFill="1" applyBorder="1" applyAlignment="1">
      <alignment horizontal="center"/>
    </xf>
    <xf numFmtId="0" fontId="22" fillId="4" borderId="34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4" borderId="9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0" fillId="4" borderId="10" xfId="0" applyFont="1" applyFill="1" applyBorder="1" applyAlignment="1">
      <alignment horizontal="center" vertical="center"/>
    </xf>
    <xf numFmtId="0" fontId="22" fillId="14" borderId="9" xfId="0" applyFont="1" applyFill="1" applyBorder="1" applyAlignment="1">
      <alignment horizontal="center" vertical="center"/>
    </xf>
    <xf numFmtId="0" fontId="22" fillId="14" borderId="10" xfId="0" applyFont="1" applyFill="1" applyBorder="1" applyAlignment="1">
      <alignment horizontal="center" vertical="center"/>
    </xf>
    <xf numFmtId="0" fontId="30" fillId="4" borderId="9" xfId="0" applyFont="1" applyFill="1" applyBorder="1" applyAlignment="1">
      <alignment horizontal="center" vertical="center"/>
    </xf>
    <xf numFmtId="0" fontId="30" fillId="14" borderId="9" xfId="0" applyFont="1" applyFill="1" applyBorder="1" applyAlignment="1">
      <alignment horizontal="center" vertical="center"/>
    </xf>
    <xf numFmtId="0" fontId="30" fillId="14" borderId="10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11" fillId="4" borderId="30" xfId="0" applyNumberFormat="1" applyFont="1" applyFill="1" applyBorder="1"/>
    <xf numFmtId="0" fontId="22" fillId="0" borderId="35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14" borderId="25" xfId="0" applyFont="1" applyFill="1" applyBorder="1" applyAlignment="1">
      <alignment horizontal="center" vertical="center"/>
    </xf>
    <xf numFmtId="0" fontId="22" fillId="14" borderId="26" xfId="0" applyFont="1" applyFill="1" applyBorder="1" applyAlignment="1">
      <alignment horizontal="center" vertical="center"/>
    </xf>
    <xf numFmtId="0" fontId="15" fillId="14" borderId="67" xfId="0" applyFont="1" applyFill="1" applyBorder="1" applyAlignment="1">
      <alignment horizontal="center"/>
    </xf>
    <xf numFmtId="0" fontId="22" fillId="14" borderId="24" xfId="0" applyFont="1" applyFill="1" applyBorder="1" applyAlignment="1">
      <alignment horizontal="center" vertical="center"/>
    </xf>
    <xf numFmtId="0" fontId="22" fillId="14" borderId="3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2" fontId="0" fillId="4" borderId="3" xfId="0" applyNumberFormat="1" applyFill="1" applyBorder="1"/>
    <xf numFmtId="0" fontId="40" fillId="0" borderId="0" xfId="0" applyFont="1"/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/>
    <xf numFmtId="14" fontId="40" fillId="4" borderId="1" xfId="0" applyNumberFormat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center" vertical="center" wrapText="1"/>
    </xf>
    <xf numFmtId="0" fontId="37" fillId="0" borderId="0" xfId="0" applyFont="1"/>
    <xf numFmtId="0" fontId="32" fillId="4" borderId="67" xfId="0" applyFont="1" applyFill="1" applyBorder="1" applyAlignment="1">
      <alignment vertical="center" textRotation="90" wrapText="1"/>
    </xf>
    <xf numFmtId="0" fontId="11" fillId="4" borderId="29" xfId="0" applyFont="1" applyFill="1" applyBorder="1"/>
    <xf numFmtId="0" fontId="40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49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/>
    </xf>
    <xf numFmtId="0" fontId="28" fillId="0" borderId="0" xfId="0" applyFont="1"/>
    <xf numFmtId="0" fontId="32" fillId="4" borderId="26" xfId="0" applyFont="1" applyFill="1" applyBorder="1" applyAlignment="1">
      <alignment vertical="center" textRotation="90" wrapText="1"/>
    </xf>
    <xf numFmtId="0" fontId="7" fillId="0" borderId="0" xfId="0" applyFont="1"/>
    <xf numFmtId="0" fontId="11" fillId="0" borderId="38" xfId="0" applyFont="1" applyBorder="1" applyAlignment="1">
      <alignment horizontal="left" vertical="center"/>
    </xf>
    <xf numFmtId="0" fontId="18" fillId="17" borderId="17" xfId="0" applyFont="1" applyFill="1" applyBorder="1" applyAlignment="1">
      <alignment horizontal="center" vertical="center"/>
    </xf>
    <xf numFmtId="0" fontId="18" fillId="17" borderId="4" xfId="0" applyFont="1" applyFill="1" applyBorder="1" applyAlignment="1">
      <alignment horizontal="center" vertical="center"/>
    </xf>
    <xf numFmtId="0" fontId="18" fillId="17" borderId="15" xfId="0" applyFont="1" applyFill="1" applyBorder="1" applyAlignment="1">
      <alignment horizontal="center" vertical="center"/>
    </xf>
    <xf numFmtId="2" fontId="18" fillId="17" borderId="17" xfId="0" applyNumberFormat="1" applyFont="1" applyFill="1" applyBorder="1" applyAlignment="1">
      <alignment horizontal="center" vertical="center"/>
    </xf>
    <xf numFmtId="2" fontId="18" fillId="17" borderId="78" xfId="0" applyNumberFormat="1" applyFont="1" applyFill="1" applyBorder="1" applyAlignment="1">
      <alignment horizontal="center" vertical="center"/>
    </xf>
    <xf numFmtId="0" fontId="18" fillId="17" borderId="34" xfId="0" applyFont="1" applyFill="1" applyBorder="1" applyAlignment="1">
      <alignment horizontal="center" vertical="center"/>
    </xf>
    <xf numFmtId="0" fontId="18" fillId="17" borderId="78" xfId="0" applyFont="1" applyFill="1" applyBorder="1" applyAlignment="1">
      <alignment horizontal="center" vertical="center"/>
    </xf>
    <xf numFmtId="0" fontId="18" fillId="17" borderId="73" xfId="0" applyFont="1" applyFill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7" fillId="0" borderId="0" xfId="0" applyFont="1" applyBorder="1"/>
    <xf numFmtId="0" fontId="49" fillId="0" borderId="73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 wrapText="1"/>
    </xf>
    <xf numFmtId="9" fontId="12" fillId="0" borderId="0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left" vertical="center"/>
    </xf>
    <xf numFmtId="0" fontId="49" fillId="0" borderId="71" xfId="0" applyFont="1" applyBorder="1" applyAlignment="1">
      <alignment horizontal="center" vertical="center"/>
    </xf>
    <xf numFmtId="0" fontId="46" fillId="0" borderId="0" xfId="0" applyFont="1"/>
    <xf numFmtId="49" fontId="11" fillId="4" borderId="16" xfId="0" applyNumberFormat="1" applyFont="1" applyFill="1" applyBorder="1" applyAlignment="1">
      <alignment horizontal="left" vertical="center"/>
    </xf>
    <xf numFmtId="49" fontId="49" fillId="4" borderId="7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4" borderId="38" xfId="0" applyFont="1" applyFill="1" applyBorder="1" applyAlignment="1">
      <alignment horizontal="left" vertical="center"/>
    </xf>
    <xf numFmtId="0" fontId="49" fillId="4" borderId="73" xfId="0" applyFont="1" applyFill="1" applyBorder="1" applyAlignment="1">
      <alignment horizontal="center" vertical="center"/>
    </xf>
    <xf numFmtId="49" fontId="7" fillId="0" borderId="0" xfId="0" applyNumberFormat="1" applyFont="1"/>
    <xf numFmtId="49" fontId="50" fillId="0" borderId="1" xfId="0" applyNumberFormat="1" applyFont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50" xfId="0" applyFont="1" applyFill="1" applyBorder="1" applyAlignment="1">
      <alignment horizontal="center" vertical="center"/>
    </xf>
    <xf numFmtId="0" fontId="10" fillId="4" borderId="49" xfId="0" applyFont="1" applyFill="1" applyBorder="1" applyAlignment="1">
      <alignment horizontal="center" vertical="center"/>
    </xf>
    <xf numFmtId="0" fontId="10" fillId="4" borderId="48" xfId="0" applyFont="1" applyFill="1" applyBorder="1" applyAlignment="1">
      <alignment horizontal="center" vertical="center"/>
    </xf>
    <xf numFmtId="0" fontId="10" fillId="4" borderId="75" xfId="0" applyFont="1" applyFill="1" applyBorder="1" applyAlignment="1">
      <alignment horizontal="center" vertical="center"/>
    </xf>
    <xf numFmtId="0" fontId="10" fillId="4" borderId="74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75" xfId="0" applyNumberFormat="1" applyFont="1" applyFill="1" applyBorder="1" applyAlignment="1">
      <alignment horizontal="center" vertical="center"/>
    </xf>
    <xf numFmtId="49" fontId="11" fillId="4" borderId="37" xfId="0" applyNumberFormat="1" applyFont="1" applyFill="1" applyBorder="1" applyAlignment="1">
      <alignment horizontal="left" vertical="center"/>
    </xf>
    <xf numFmtId="0" fontId="30" fillId="4" borderId="79" xfId="0" applyFont="1" applyFill="1" applyBorder="1" applyAlignment="1">
      <alignment horizontal="center" vertical="center"/>
    </xf>
    <xf numFmtId="0" fontId="30" fillId="4" borderId="80" xfId="0" applyFont="1" applyFill="1" applyBorder="1" applyAlignment="1">
      <alignment horizontal="center" vertical="center"/>
    </xf>
    <xf numFmtId="0" fontId="30" fillId="4" borderId="82" xfId="0" applyFont="1" applyFill="1" applyBorder="1" applyAlignment="1">
      <alignment horizontal="center" vertical="center"/>
    </xf>
    <xf numFmtId="49" fontId="11" fillId="4" borderId="69" xfId="0" applyNumberFormat="1" applyFont="1" applyFill="1" applyBorder="1" applyAlignment="1">
      <alignment horizontal="center" vertical="center"/>
    </xf>
    <xf numFmtId="0" fontId="18" fillId="9" borderId="6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18" fillId="17" borderId="38" xfId="0" applyFont="1" applyFill="1" applyBorder="1" applyAlignment="1">
      <alignment horizontal="center" vertical="center"/>
    </xf>
    <xf numFmtId="0" fontId="48" fillId="0" borderId="78" xfId="0" applyFont="1" applyBorder="1" applyAlignment="1">
      <alignment horizontal="center" vertical="center"/>
    </xf>
    <xf numFmtId="2" fontId="30" fillId="11" borderId="83" xfId="0" applyNumberFormat="1" applyFont="1" applyFill="1" applyBorder="1" applyAlignment="1">
      <alignment horizontal="center" vertical="center"/>
    </xf>
    <xf numFmtId="2" fontId="30" fillId="11" borderId="84" xfId="1" applyNumberFormat="1" applyFont="1" applyFill="1" applyBorder="1" applyAlignment="1">
      <alignment horizontal="center" vertical="center"/>
    </xf>
    <xf numFmtId="2" fontId="18" fillId="4" borderId="6" xfId="0" applyNumberFormat="1" applyFont="1" applyFill="1" applyBorder="1" applyAlignment="1">
      <alignment horizontal="center" vertical="center"/>
    </xf>
    <xf numFmtId="2" fontId="18" fillId="4" borderId="8" xfId="0" applyNumberFormat="1" applyFont="1" applyFill="1" applyBorder="1" applyAlignment="1">
      <alignment horizontal="center" vertical="center"/>
    </xf>
    <xf numFmtId="0" fontId="31" fillId="4" borderId="16" xfId="0" applyFont="1" applyFill="1" applyBorder="1" applyAlignment="1">
      <alignment horizontal="left" vertical="center"/>
    </xf>
    <xf numFmtId="2" fontId="30" fillId="10" borderId="85" xfId="0" applyNumberFormat="1" applyFont="1" applyFill="1" applyBorder="1" applyAlignment="1">
      <alignment horizontal="center" vertical="center"/>
    </xf>
    <xf numFmtId="2" fontId="30" fillId="10" borderId="86" xfId="2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/>
    </xf>
    <xf numFmtId="0" fontId="32" fillId="0" borderId="1" xfId="0" applyFont="1" applyBorder="1" applyAlignment="1">
      <alignment horizontal="left" vertical="center" wrapText="1"/>
    </xf>
    <xf numFmtId="0" fontId="30" fillId="9" borderId="1" xfId="0" applyFont="1" applyFill="1" applyBorder="1" applyAlignment="1">
      <alignment horizontal="center" vertical="center" wrapText="1"/>
    </xf>
    <xf numFmtId="2" fontId="30" fillId="9" borderId="1" xfId="0" applyNumberFormat="1" applyFont="1" applyFill="1" applyBorder="1" applyAlignment="1">
      <alignment horizontal="center" vertical="center" wrapText="1"/>
    </xf>
    <xf numFmtId="0" fontId="51" fillId="9" borderId="1" xfId="0" applyFont="1" applyFill="1" applyBorder="1" applyAlignment="1">
      <alignment horizontal="center" vertical="center"/>
    </xf>
    <xf numFmtId="49" fontId="30" fillId="9" borderId="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9" fontId="30" fillId="0" borderId="0" xfId="0" applyNumberFormat="1" applyFont="1" applyBorder="1" applyAlignment="1">
      <alignment horizontal="center" vertical="center" wrapText="1"/>
    </xf>
    <xf numFmtId="0" fontId="19" fillId="0" borderId="0" xfId="0" applyFont="1"/>
    <xf numFmtId="49" fontId="30" fillId="0" borderId="0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 textRotation="90" wrapText="1"/>
    </xf>
    <xf numFmtId="0" fontId="24" fillId="0" borderId="0" xfId="0" applyFont="1" applyAlignment="1">
      <alignment horizontal="center" vertical="center" wrapText="1"/>
    </xf>
    <xf numFmtId="49" fontId="32" fillId="0" borderId="1" xfId="0" applyNumberFormat="1" applyFont="1" applyBorder="1"/>
    <xf numFmtId="0" fontId="32" fillId="0" borderId="2" xfId="0" applyFont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/>
    </xf>
    <xf numFmtId="0" fontId="41" fillId="0" borderId="1" xfId="0" applyFont="1" applyBorder="1"/>
    <xf numFmtId="49" fontId="32" fillId="0" borderId="22" xfId="0" applyNumberFormat="1" applyFont="1" applyBorder="1" applyAlignment="1">
      <alignment horizontal="center" vertical="center" wrapText="1"/>
    </xf>
    <xf numFmtId="0" fontId="19" fillId="0" borderId="1" xfId="0" applyFont="1" applyBorder="1"/>
    <xf numFmtId="49" fontId="30" fillId="9" borderId="1" xfId="0" applyNumberFormat="1" applyFont="1" applyFill="1" applyBorder="1" applyAlignment="1">
      <alignment horizontal="center" vertical="center"/>
    </xf>
    <xf numFmtId="2" fontId="30" fillId="9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2" fontId="11" fillId="17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0" fillId="0" borderId="0" xfId="0" applyNumberFormat="1" applyFont="1"/>
    <xf numFmtId="164" fontId="0" fillId="0" borderId="1" xfId="0" applyNumberFormat="1" applyBorder="1" applyAlignment="1">
      <alignment horizontal="center" vertical="center"/>
    </xf>
    <xf numFmtId="0" fontId="4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/>
    </xf>
    <xf numFmtId="0" fontId="53" fillId="0" borderId="0" xfId="0" applyFont="1"/>
    <xf numFmtId="0" fontId="4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43" fillId="17" borderId="1" xfId="0" applyFont="1" applyFill="1" applyBorder="1" applyAlignment="1">
      <alignment vertical="top" wrapText="1"/>
    </xf>
    <xf numFmtId="0" fontId="43" fillId="0" borderId="1" xfId="0" applyFont="1" applyBorder="1" applyAlignment="1">
      <alignment horizontal="left" vertical="top" wrapText="1"/>
    </xf>
    <xf numFmtId="14" fontId="43" fillId="17" borderId="1" xfId="0" applyNumberFormat="1" applyFont="1" applyFill="1" applyBorder="1" applyAlignment="1">
      <alignment horizontal="center" vertical="top" wrapText="1"/>
    </xf>
    <xf numFmtId="0" fontId="41" fillId="0" borderId="1" xfId="0" applyFont="1" applyBorder="1" applyAlignment="1">
      <alignment horizontal="center" vertical="top" wrapText="1"/>
    </xf>
    <xf numFmtId="0" fontId="41" fillId="0" borderId="1" xfId="0" applyFont="1" applyBorder="1" applyAlignment="1">
      <alignment horizontal="center" vertical="center" wrapText="1"/>
    </xf>
    <xf numFmtId="14" fontId="43" fillId="17" borderId="1" xfId="0" applyNumberFormat="1" applyFont="1" applyFill="1" applyBorder="1" applyAlignment="1">
      <alignment horizontal="center" vertical="center" wrapText="1"/>
    </xf>
    <xf numFmtId="0" fontId="43" fillId="17" borderId="1" xfId="0" applyFont="1" applyFill="1" applyBorder="1" applyAlignment="1">
      <alignment horizontal="left" vertical="top" wrapText="1"/>
    </xf>
    <xf numFmtId="0" fontId="41" fillId="0" borderId="1" xfId="0" applyFont="1" applyBorder="1" applyAlignment="1">
      <alignment vertical="top" wrapText="1"/>
    </xf>
    <xf numFmtId="14" fontId="41" fillId="17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6" fillId="4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6" fillId="0" borderId="9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top"/>
    </xf>
    <xf numFmtId="0" fontId="41" fillId="0" borderId="1" xfId="0" applyFont="1" applyBorder="1" applyAlignment="1">
      <alignment horizontal="center" vertical="center"/>
    </xf>
    <xf numFmtId="0" fontId="20" fillId="17" borderId="17" xfId="0" applyFont="1" applyFill="1" applyBorder="1" applyAlignment="1">
      <alignment horizontal="center" vertical="center"/>
    </xf>
    <xf numFmtId="0" fontId="20" fillId="17" borderId="3" xfId="0" applyFont="1" applyFill="1" applyBorder="1" applyAlignment="1">
      <alignment horizontal="center" vertical="center"/>
    </xf>
    <xf numFmtId="0" fontId="18" fillId="17" borderId="3" xfId="0" applyFont="1" applyFill="1" applyBorder="1" applyAlignment="1">
      <alignment horizontal="center" vertical="center"/>
    </xf>
    <xf numFmtId="0" fontId="18" fillId="17" borderId="16" xfId="0" applyFont="1" applyFill="1" applyBorder="1" applyAlignment="1">
      <alignment horizontal="center" vertical="center"/>
    </xf>
    <xf numFmtId="0" fontId="18" fillId="17" borderId="72" xfId="0" applyFont="1" applyFill="1" applyBorder="1" applyAlignment="1">
      <alignment horizontal="center" vertical="center"/>
    </xf>
    <xf numFmtId="0" fontId="18" fillId="17" borderId="9" xfId="0" applyFont="1" applyFill="1" applyBorder="1" applyAlignment="1">
      <alignment horizontal="center" vertical="center"/>
    </xf>
    <xf numFmtId="0" fontId="18" fillId="17" borderId="87" xfId="0" applyFont="1" applyFill="1" applyBorder="1" applyAlignment="1">
      <alignment horizontal="center" vertical="center"/>
    </xf>
    <xf numFmtId="0" fontId="18" fillId="17" borderId="21" xfId="0" applyFont="1" applyFill="1" applyBorder="1" applyAlignment="1">
      <alignment horizontal="center" vertical="center"/>
    </xf>
    <xf numFmtId="0" fontId="18" fillId="17" borderId="70" xfId="0" applyFont="1" applyFill="1" applyBorder="1" applyAlignment="1">
      <alignment horizontal="center" vertical="center"/>
    </xf>
    <xf numFmtId="0" fontId="18" fillId="17" borderId="35" xfId="0" applyFont="1" applyFill="1" applyBorder="1" applyAlignment="1">
      <alignment horizontal="center" vertical="center"/>
    </xf>
    <xf numFmtId="0" fontId="18" fillId="17" borderId="88" xfId="0" applyFont="1" applyFill="1" applyBorder="1" applyAlignment="1">
      <alignment horizontal="center" vertical="center"/>
    </xf>
    <xf numFmtId="49" fontId="18" fillId="17" borderId="35" xfId="0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top" wrapText="1"/>
    </xf>
    <xf numFmtId="0" fontId="32" fillId="0" borderId="2" xfId="0" applyFont="1" applyBorder="1" applyAlignment="1">
      <alignment horizontal="center" vertical="top" wrapText="1"/>
    </xf>
    <xf numFmtId="0" fontId="11" fillId="4" borderId="21" xfId="0" applyFont="1" applyFill="1" applyBorder="1" applyAlignment="1">
      <alignment horizontal="center" vertical="top"/>
    </xf>
    <xf numFmtId="0" fontId="11" fillId="4" borderId="22" xfId="0" applyFont="1" applyFill="1" applyBorder="1" applyAlignment="1">
      <alignment horizontal="center" vertical="top"/>
    </xf>
    <xf numFmtId="0" fontId="11" fillId="4" borderId="30" xfId="0" applyFont="1" applyFill="1" applyBorder="1" applyAlignment="1">
      <alignment horizontal="center" vertical="top"/>
    </xf>
    <xf numFmtId="0" fontId="41" fillId="0" borderId="1" xfId="0" applyFont="1" applyBorder="1" applyAlignment="1">
      <alignment horizontal="center" vertical="top"/>
    </xf>
    <xf numFmtId="49" fontId="32" fillId="0" borderId="22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/>
    </xf>
    <xf numFmtId="2" fontId="11" fillId="4" borderId="1" xfId="0" applyNumberFormat="1" applyFont="1" applyFill="1" applyBorder="1" applyAlignment="1">
      <alignment horizontal="center" vertical="top"/>
    </xf>
    <xf numFmtId="0" fontId="54" fillId="0" borderId="1" xfId="0" applyFont="1" applyBorder="1"/>
    <xf numFmtId="0" fontId="55" fillId="0" borderId="1" xfId="0" applyFont="1" applyBorder="1" applyAlignment="1">
      <alignment horizontal="center"/>
    </xf>
    <xf numFmtId="0" fontId="56" fillId="0" borderId="1" xfId="0" applyFont="1" applyBorder="1" applyAlignment="1">
      <alignment horizontal="left" vertical="top" wrapText="1"/>
    </xf>
    <xf numFmtId="0" fontId="56" fillId="0" borderId="1" xfId="0" applyFont="1" applyBorder="1"/>
    <xf numFmtId="0" fontId="56" fillId="0" borderId="1" xfId="0" applyFont="1" applyBorder="1" applyAlignment="1">
      <alignment horizontal="left" vertical="center"/>
    </xf>
    <xf numFmtId="0" fontId="56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57" fillId="0" borderId="1" xfId="0" applyFont="1" applyBorder="1" applyAlignment="1">
      <alignment horizontal="center" vertical="center" wrapText="1"/>
    </xf>
    <xf numFmtId="0" fontId="36" fillId="0" borderId="87" xfId="0" applyFont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 wrapText="1"/>
    </xf>
    <xf numFmtId="0" fontId="43" fillId="4" borderId="1" xfId="0" applyFont="1" applyFill="1" applyBorder="1" applyAlignment="1">
      <alignment horizontal="left" vertical="top"/>
    </xf>
    <xf numFmtId="0" fontId="43" fillId="4" borderId="3" xfId="0" applyFont="1" applyFill="1" applyBorder="1" applyAlignment="1">
      <alignment horizontal="left" vertical="top"/>
    </xf>
    <xf numFmtId="0" fontId="43" fillId="4" borderId="18" xfId="0" applyFont="1" applyFill="1" applyBorder="1" applyAlignment="1">
      <alignment horizontal="left" vertical="top"/>
    </xf>
    <xf numFmtId="0" fontId="40" fillId="0" borderId="1" xfId="0" applyFont="1" applyBorder="1" applyAlignment="1">
      <alignment horizontal="left"/>
    </xf>
    <xf numFmtId="0" fontId="43" fillId="17" borderId="1" xfId="0" applyFont="1" applyFill="1" applyBorder="1" applyAlignment="1">
      <alignment horizontal="left" vertical="center" wrapText="1"/>
    </xf>
    <xf numFmtId="0" fontId="43" fillId="17" borderId="18" xfId="0" applyFont="1" applyFill="1" applyBorder="1" applyAlignment="1">
      <alignment horizontal="left" vertical="center"/>
    </xf>
    <xf numFmtId="0" fontId="43" fillId="17" borderId="18" xfId="0" applyFont="1" applyFill="1" applyBorder="1"/>
    <xf numFmtId="0" fontId="43" fillId="17" borderId="3" xfId="0" applyFont="1" applyFill="1" applyBorder="1" applyAlignment="1">
      <alignment horizontal="center" vertical="center" wrapText="1"/>
    </xf>
    <xf numFmtId="0" fontId="43" fillId="17" borderId="17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14" fontId="40" fillId="4" borderId="1" xfId="0" applyNumberFormat="1" applyFont="1" applyFill="1" applyBorder="1" applyAlignment="1">
      <alignment horizontal="center" vertical="top" wrapText="1"/>
    </xf>
    <xf numFmtId="0" fontId="41" fillId="0" borderId="1" xfId="0" applyFont="1" applyBorder="1" applyAlignment="1">
      <alignment vertical="top"/>
    </xf>
    <xf numFmtId="0" fontId="41" fillId="4" borderId="1" xfId="0" applyFont="1" applyFill="1" applyBorder="1" applyAlignment="1">
      <alignment horizontal="left" vertical="top" wrapText="1"/>
    </xf>
    <xf numFmtId="14" fontId="41" fillId="4" borderId="1" xfId="0" applyNumberFormat="1" applyFont="1" applyFill="1" applyBorder="1" applyAlignment="1">
      <alignment horizontal="center" vertical="top"/>
    </xf>
    <xf numFmtId="0" fontId="41" fillId="0" borderId="1" xfId="0" applyFont="1" applyBorder="1" applyAlignment="1">
      <alignment horizontal="left" vertical="top" wrapText="1"/>
    </xf>
    <xf numFmtId="0" fontId="40" fillId="0" borderId="1" xfId="0" applyFont="1" applyBorder="1" applyAlignment="1">
      <alignment wrapText="1"/>
    </xf>
    <xf numFmtId="14" fontId="56" fillId="0" borderId="0" xfId="0" applyNumberFormat="1" applyFont="1"/>
    <xf numFmtId="14" fontId="40" fillId="0" borderId="0" xfId="0" applyNumberFormat="1" applyFont="1" applyAlignment="1">
      <alignment horizontal="left" vertical="top"/>
    </xf>
    <xf numFmtId="0" fontId="40" fillId="0" borderId="22" xfId="0" applyFont="1" applyBorder="1" applyAlignment="1">
      <alignment vertical="top"/>
    </xf>
    <xf numFmtId="14" fontId="40" fillId="4" borderId="22" xfId="0" applyNumberFormat="1" applyFont="1" applyFill="1" applyBorder="1" applyAlignment="1">
      <alignment horizontal="center" vertical="top" wrapText="1"/>
    </xf>
    <xf numFmtId="14" fontId="56" fillId="0" borderId="1" xfId="0" applyNumberFormat="1" applyFont="1" applyBorder="1"/>
    <xf numFmtId="0" fontId="48" fillId="0" borderId="87" xfId="0" applyFont="1" applyBorder="1" applyAlignment="1">
      <alignment horizontal="center" vertical="center"/>
    </xf>
    <xf numFmtId="0" fontId="33" fillId="17" borderId="9" xfId="0" applyFont="1" applyFill="1" applyBorder="1" applyAlignment="1">
      <alignment horizontal="center" vertical="center"/>
    </xf>
    <xf numFmtId="0" fontId="33" fillId="17" borderId="3" xfId="0" applyFont="1" applyFill="1" applyBorder="1" applyAlignment="1">
      <alignment horizontal="center" vertical="center"/>
    </xf>
    <xf numFmtId="0" fontId="33" fillId="17" borderId="87" xfId="0" applyFont="1" applyFill="1" applyBorder="1" applyAlignment="1">
      <alignment horizontal="center" vertical="center"/>
    </xf>
    <xf numFmtId="0" fontId="30" fillId="17" borderId="9" xfId="0" applyFont="1" applyFill="1" applyBorder="1" applyAlignment="1">
      <alignment horizontal="center" vertical="center"/>
    </xf>
    <xf numFmtId="0" fontId="30" fillId="17" borderId="3" xfId="0" applyFont="1" applyFill="1" applyBorder="1" applyAlignment="1">
      <alignment horizontal="center" vertical="center"/>
    </xf>
    <xf numFmtId="0" fontId="30" fillId="17" borderId="87" xfId="0" applyFont="1" applyFill="1" applyBorder="1" applyAlignment="1">
      <alignment horizontal="center" vertical="center"/>
    </xf>
    <xf numFmtId="0" fontId="58" fillId="0" borderId="0" xfId="0" applyFont="1"/>
    <xf numFmtId="0" fontId="48" fillId="0" borderId="88" xfId="0" applyFont="1" applyBorder="1" applyAlignment="1">
      <alignment horizontal="center" vertical="center"/>
    </xf>
    <xf numFmtId="0" fontId="11" fillId="17" borderId="9" xfId="0" applyFont="1" applyFill="1" applyBorder="1" applyAlignment="1">
      <alignment horizontal="center"/>
    </xf>
    <xf numFmtId="1" fontId="11" fillId="17" borderId="87" xfId="0" applyNumberFormat="1" applyFont="1" applyFill="1" applyBorder="1" applyAlignment="1">
      <alignment horizontal="center"/>
    </xf>
    <xf numFmtId="0" fontId="36" fillId="17" borderId="3" xfId="0" applyFont="1" applyFill="1" applyBorder="1" applyAlignment="1">
      <alignment horizontal="center"/>
    </xf>
    <xf numFmtId="0" fontId="36" fillId="17" borderId="72" xfId="0" applyFont="1" applyFill="1" applyBorder="1" applyAlignment="1">
      <alignment horizontal="center"/>
    </xf>
    <xf numFmtId="0" fontId="36" fillId="17" borderId="9" xfId="0" applyFont="1" applyFill="1" applyBorder="1" applyAlignment="1">
      <alignment horizontal="center"/>
    </xf>
    <xf numFmtId="0" fontId="36" fillId="17" borderId="87" xfId="0" applyFont="1" applyFill="1" applyBorder="1" applyAlignment="1">
      <alignment horizontal="center"/>
    </xf>
    <xf numFmtId="0" fontId="43" fillId="0" borderId="18" xfId="0" applyFont="1" applyFill="1" applyBorder="1" applyAlignment="1">
      <alignment horizontal="left" vertical="top"/>
    </xf>
    <xf numFmtId="0" fontId="43" fillId="0" borderId="3" xfId="0" applyFont="1" applyFill="1" applyBorder="1" applyAlignment="1">
      <alignment horizontal="left" vertical="top"/>
    </xf>
    <xf numFmtId="0" fontId="40" fillId="0" borderId="1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center" vertical="center"/>
    </xf>
    <xf numFmtId="0" fontId="43" fillId="0" borderId="1" xfId="0" applyFont="1" applyBorder="1"/>
    <xf numFmtId="0" fontId="43" fillId="0" borderId="3" xfId="0" applyFont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58" fillId="0" borderId="1" xfId="0" applyFont="1" applyBorder="1" applyAlignment="1">
      <alignment horizontal="left" vertical="top" wrapText="1"/>
    </xf>
    <xf numFmtId="0" fontId="58" fillId="0" borderId="3" xfId="0" applyFont="1" applyBorder="1" applyAlignment="1">
      <alignment horizontal="center" vertical="center" wrapText="1"/>
    </xf>
    <xf numFmtId="0" fontId="58" fillId="0" borderId="18" xfId="0" applyFont="1" applyBorder="1"/>
    <xf numFmtId="0" fontId="58" fillId="0" borderId="17" xfId="0" applyFont="1" applyBorder="1" applyAlignment="1">
      <alignment horizontal="center"/>
    </xf>
    <xf numFmtId="0" fontId="58" fillId="0" borderId="18" xfId="0" applyFont="1" applyBorder="1" applyAlignment="1">
      <alignment vertical="center" wrapText="1"/>
    </xf>
    <xf numFmtId="0" fontId="58" fillId="0" borderId="17" xfId="0" applyFont="1" applyBorder="1" applyAlignment="1">
      <alignment horizontal="center" vertical="center"/>
    </xf>
    <xf numFmtId="0" fontId="58" fillId="0" borderId="1" xfId="0" applyFont="1" applyBorder="1"/>
    <xf numFmtId="0" fontId="58" fillId="0" borderId="3" xfId="0" applyFont="1" applyBorder="1"/>
    <xf numFmtId="0" fontId="58" fillId="0" borderId="17" xfId="0" applyFont="1" applyBorder="1"/>
    <xf numFmtId="0" fontId="48" fillId="0" borderId="89" xfId="0" applyFont="1" applyBorder="1" applyAlignment="1">
      <alignment horizontal="center" vertical="center"/>
    </xf>
    <xf numFmtId="14" fontId="43" fillId="17" borderId="3" xfId="0" applyNumberFormat="1" applyFont="1" applyFill="1" applyBorder="1" applyAlignment="1">
      <alignment horizontal="center" vertical="center" wrapText="1"/>
    </xf>
    <xf numFmtId="0" fontId="59" fillId="0" borderId="3" xfId="0" applyFont="1" applyBorder="1" applyAlignment="1">
      <alignment wrapText="1"/>
    </xf>
    <xf numFmtId="0" fontId="43" fillId="0" borderId="3" xfId="0" applyFont="1" applyBorder="1" applyAlignment="1">
      <alignment horizontal="center" vertical="center"/>
    </xf>
    <xf numFmtId="0" fontId="43" fillId="17" borderId="18" xfId="0" applyFont="1" applyFill="1" applyBorder="1" applyAlignment="1">
      <alignment vertical="center" wrapText="1"/>
    </xf>
    <xf numFmtId="14" fontId="43" fillId="17" borderId="17" xfId="0" applyNumberFormat="1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0" fontId="60" fillId="0" borderId="17" xfId="0" applyFont="1" applyBorder="1" applyAlignment="1">
      <alignment wrapText="1"/>
    </xf>
    <xf numFmtId="0" fontId="43" fillId="0" borderId="1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/>
    </xf>
    <xf numFmtId="0" fontId="60" fillId="0" borderId="17" xfId="0" applyFont="1" applyBorder="1"/>
    <xf numFmtId="0" fontId="43" fillId="0" borderId="17" xfId="0" applyFont="1" applyBorder="1"/>
    <xf numFmtId="0" fontId="34" fillId="17" borderId="18" xfId="0" applyFont="1" applyFill="1" applyBorder="1" applyAlignment="1">
      <alignment vertical="center" wrapText="1"/>
    </xf>
    <xf numFmtId="0" fontId="18" fillId="4" borderId="30" xfId="0" applyFont="1" applyFill="1" applyBorder="1" applyAlignment="1">
      <alignment horizontal="center" vertical="center" wrapText="1"/>
    </xf>
    <xf numFmtId="0" fontId="48" fillId="0" borderId="7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8" fillId="17" borderId="17" xfId="0" applyFont="1" applyFill="1" applyBorder="1" applyAlignment="1">
      <alignment horizontal="center" vertical="center"/>
    </xf>
    <xf numFmtId="0" fontId="18" fillId="17" borderId="50" xfId="0" applyFont="1" applyFill="1" applyBorder="1" applyAlignment="1">
      <alignment horizontal="center" vertical="center"/>
    </xf>
    <xf numFmtId="0" fontId="18" fillId="17" borderId="0" xfId="0" applyFont="1" applyFill="1" applyAlignment="1">
      <alignment horizontal="center" vertical="center"/>
    </xf>
    <xf numFmtId="0" fontId="18" fillId="17" borderId="75" xfId="0" applyFont="1" applyFill="1" applyBorder="1" applyAlignment="1">
      <alignment horizontal="center" vertical="center"/>
    </xf>
    <xf numFmtId="0" fontId="18" fillId="17" borderId="89" xfId="0" applyFont="1" applyFill="1" applyBorder="1" applyAlignment="1">
      <alignment horizontal="center" vertical="center"/>
    </xf>
    <xf numFmtId="49" fontId="18" fillId="17" borderId="75" xfId="0" applyNumberFormat="1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0" fontId="40" fillId="4" borderId="1" xfId="0" applyFont="1" applyFill="1" applyBorder="1" applyAlignment="1">
      <alignment vertical="center" wrapText="1"/>
    </xf>
    <xf numFmtId="0" fontId="40" fillId="0" borderId="49" xfId="0" applyFont="1" applyFill="1" applyBorder="1"/>
    <xf numFmtId="0" fontId="3" fillId="4" borderId="17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14" fontId="43" fillId="17" borderId="3" xfId="0" applyNumberFormat="1" applyFont="1" applyFill="1" applyBorder="1" applyAlignment="1">
      <alignment horizontal="center" vertical="top" wrapText="1"/>
    </xf>
    <xf numFmtId="0" fontId="41" fillId="0" borderId="3" xfId="0" applyFont="1" applyBorder="1" applyAlignment="1">
      <alignment horizontal="left" vertical="top" wrapText="1"/>
    </xf>
    <xf numFmtId="0" fontId="54" fillId="0" borderId="18" xfId="0" applyFont="1" applyBorder="1" applyAlignment="1">
      <alignment horizontal="left" vertical="center" wrapText="1"/>
    </xf>
    <xf numFmtId="14" fontId="43" fillId="17" borderId="17" xfId="0" applyNumberFormat="1" applyFont="1" applyFill="1" applyBorder="1" applyAlignment="1">
      <alignment horizontal="center" vertical="top" wrapText="1"/>
    </xf>
    <xf numFmtId="0" fontId="43" fillId="0" borderId="17" xfId="0" applyFont="1" applyBorder="1" applyAlignment="1">
      <alignment horizontal="left" vertical="center" wrapText="1"/>
    </xf>
    <xf numFmtId="0" fontId="58" fillId="0" borderId="0" xfId="0" applyFont="1" applyAlignment="1">
      <alignment wrapText="1"/>
    </xf>
    <xf numFmtId="0" fontId="43" fillId="0" borderId="18" xfId="0" applyFont="1" applyBorder="1" applyAlignment="1">
      <alignment horizontal="left" vertical="center" wrapText="1"/>
    </xf>
    <xf numFmtId="14" fontId="41" fillId="17" borderId="17" xfId="0" applyNumberFormat="1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left" vertical="top" wrapText="1"/>
    </xf>
    <xf numFmtId="0" fontId="41" fillId="0" borderId="17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left" vertical="top" wrapText="1"/>
    </xf>
    <xf numFmtId="0" fontId="41" fillId="0" borderId="18" xfId="0" applyFont="1" applyBorder="1" applyAlignment="1">
      <alignment horizontal="left" vertical="top" wrapText="1"/>
    </xf>
    <xf numFmtId="0" fontId="18" fillId="17" borderId="0" xfId="0" applyFont="1" applyFill="1" applyBorder="1" applyAlignment="1">
      <alignment horizontal="center" vertical="center"/>
    </xf>
    <xf numFmtId="0" fontId="30" fillId="11" borderId="90" xfId="0" applyFont="1" applyFill="1" applyBorder="1" applyAlignment="1">
      <alignment horizontal="center" vertical="center"/>
    </xf>
    <xf numFmtId="0" fontId="30" fillId="10" borderId="81" xfId="0" applyFont="1" applyFill="1" applyBorder="1" applyAlignment="1">
      <alignment horizontal="center" vertical="center"/>
    </xf>
    <xf numFmtId="0" fontId="30" fillId="11" borderId="91" xfId="0" applyFont="1" applyFill="1" applyBorder="1" applyAlignment="1">
      <alignment horizontal="center" vertical="center"/>
    </xf>
    <xf numFmtId="0" fontId="30" fillId="11" borderId="92" xfId="0" applyFont="1" applyFill="1" applyBorder="1" applyAlignment="1">
      <alignment horizontal="center" vertical="center"/>
    </xf>
    <xf numFmtId="0" fontId="30" fillId="10" borderId="79" xfId="0" applyFont="1" applyFill="1" applyBorder="1" applyAlignment="1">
      <alignment horizontal="center" vertical="center"/>
    </xf>
    <xf numFmtId="0" fontId="30" fillId="10" borderId="80" xfId="0" applyFont="1" applyFill="1" applyBorder="1" applyAlignment="1">
      <alignment horizontal="center" vertical="center"/>
    </xf>
    <xf numFmtId="0" fontId="18" fillId="17" borderId="83" xfId="0" applyFont="1" applyFill="1" applyBorder="1" applyAlignment="1">
      <alignment horizontal="center" vertical="center"/>
    </xf>
    <xf numFmtId="0" fontId="18" fillId="17" borderId="91" xfId="0" applyFont="1" applyFill="1" applyBorder="1" applyAlignment="1">
      <alignment horizontal="center" vertical="center"/>
    </xf>
    <xf numFmtId="0" fontId="18" fillId="17" borderId="8" xfId="0" applyFont="1" applyFill="1" applyBorder="1" applyAlignment="1">
      <alignment horizontal="center" vertical="center"/>
    </xf>
    <xf numFmtId="0" fontId="18" fillId="17" borderId="10" xfId="0" applyFont="1" applyFill="1" applyBorder="1" applyAlignment="1">
      <alignment horizontal="center" vertical="center"/>
    </xf>
    <xf numFmtId="0" fontId="18" fillId="4" borderId="33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18" fillId="17" borderId="12" xfId="0" applyFont="1" applyFill="1" applyBorder="1" applyAlignment="1">
      <alignment horizontal="center" vertical="center"/>
    </xf>
    <xf numFmtId="0" fontId="18" fillId="18" borderId="4" xfId="0" applyFont="1" applyFill="1" applyBorder="1" applyAlignment="1">
      <alignment horizontal="center" vertical="center"/>
    </xf>
    <xf numFmtId="49" fontId="0" fillId="0" borderId="0" xfId="0" applyNumberFormat="1"/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4" fontId="0" fillId="0" borderId="0" xfId="0" applyNumberFormat="1"/>
    <xf numFmtId="0" fontId="12" fillId="0" borderId="1" xfId="0" applyFont="1" applyFill="1" applyBorder="1" applyAlignment="1">
      <alignment horizontal="left" vertical="top"/>
    </xf>
    <xf numFmtId="14" fontId="12" fillId="0" borderId="1" xfId="0" applyNumberFormat="1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horizontal="left" vertical="top"/>
    </xf>
    <xf numFmtId="0" fontId="32" fillId="0" borderId="1" xfId="0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horizontal="left" vertical="top" wrapText="1"/>
    </xf>
    <xf numFmtId="14" fontId="34" fillId="0" borderId="1" xfId="0" applyNumberFormat="1" applyFont="1" applyFill="1" applyBorder="1" applyAlignment="1">
      <alignment horizontal="left" vertical="top" wrapText="1"/>
    </xf>
    <xf numFmtId="14" fontId="61" fillId="0" borderId="1" xfId="0" applyNumberFormat="1" applyFont="1" applyFill="1" applyBorder="1" applyAlignment="1">
      <alignment horizontal="left" vertical="top"/>
    </xf>
    <xf numFmtId="0" fontId="61" fillId="0" borderId="1" xfId="0" applyFont="1" applyFill="1" applyBorder="1" applyAlignment="1">
      <alignment horizontal="left" vertical="top"/>
    </xf>
    <xf numFmtId="14" fontId="12" fillId="0" borderId="1" xfId="0" applyNumberFormat="1" applyFont="1" applyFill="1" applyBorder="1" applyAlignment="1">
      <alignment horizontal="left" vertical="top"/>
    </xf>
    <xf numFmtId="0" fontId="12" fillId="0" borderId="1" xfId="0" applyFont="1" applyFill="1" applyBorder="1" applyAlignment="1">
      <alignment vertical="top"/>
    </xf>
    <xf numFmtId="0" fontId="12" fillId="0" borderId="0" xfId="0" applyFont="1" applyFill="1" applyAlignment="1">
      <alignment horizontal="justify"/>
    </xf>
    <xf numFmtId="14" fontId="34" fillId="0" borderId="0" xfId="0" applyNumberFormat="1" applyFont="1" applyFill="1" applyBorder="1" applyAlignment="1">
      <alignment horizontal="left" vertical="top" wrapText="1"/>
    </xf>
    <xf numFmtId="14" fontId="34" fillId="0" borderId="1" xfId="0" applyNumberFormat="1" applyFont="1" applyFill="1" applyBorder="1" applyAlignment="1">
      <alignment horizontal="left" vertical="top"/>
    </xf>
    <xf numFmtId="0" fontId="34" fillId="0" borderId="22" xfId="0" applyFont="1" applyFill="1" applyBorder="1" applyAlignment="1">
      <alignment horizontal="left" vertical="top" wrapText="1"/>
    </xf>
    <xf numFmtId="14" fontId="12" fillId="0" borderId="22" xfId="0" applyNumberFormat="1" applyFont="1" applyFill="1" applyBorder="1" applyAlignment="1">
      <alignment horizontal="left" vertical="top" wrapText="1"/>
    </xf>
    <xf numFmtId="14" fontId="34" fillId="0" borderId="22" xfId="0" applyNumberFormat="1" applyFont="1" applyFill="1" applyBorder="1" applyAlignment="1">
      <alignment horizontal="left" vertical="top" wrapText="1"/>
    </xf>
    <xf numFmtId="14" fontId="34" fillId="0" borderId="0" xfId="0" applyNumberFormat="1" applyFont="1" applyFill="1" applyAlignment="1">
      <alignment horizontal="left" vertical="top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34" fillId="0" borderId="1" xfId="0" applyFont="1" applyBorder="1" applyAlignment="1">
      <alignment vertical="top" wrapText="1"/>
    </xf>
    <xf numFmtId="14" fontId="34" fillId="4" borderId="1" xfId="0" applyNumberFormat="1" applyFont="1" applyFill="1" applyBorder="1" applyAlignment="1">
      <alignment horizontal="left" vertical="top" wrapText="1"/>
    </xf>
    <xf numFmtId="0" fontId="34" fillId="4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left" vertical="top" wrapText="1"/>
    </xf>
    <xf numFmtId="14" fontId="12" fillId="4" borderId="1" xfId="0" applyNumberFormat="1" applyFont="1" applyFill="1" applyBorder="1" applyAlignment="1">
      <alignment vertical="top" wrapText="1"/>
    </xf>
    <xf numFmtId="14" fontId="12" fillId="0" borderId="1" xfId="0" applyNumberFormat="1" applyFont="1" applyBorder="1" applyAlignment="1">
      <alignment horizontal="left" vertical="top" wrapText="1"/>
    </xf>
    <xf numFmtId="0" fontId="12" fillId="0" borderId="22" xfId="0" applyFont="1" applyBorder="1" applyAlignment="1">
      <alignment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14" fontId="34" fillId="0" borderId="22" xfId="0" applyNumberFormat="1" applyFont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horizontal="left" vertical="top"/>
    </xf>
    <xf numFmtId="0" fontId="12" fillId="4" borderId="1" xfId="0" applyNumberFormat="1" applyFont="1" applyFill="1" applyBorder="1" applyAlignment="1">
      <alignment horizontal="left" vertical="top"/>
    </xf>
    <xf numFmtId="0" fontId="12" fillId="0" borderId="22" xfId="0" applyNumberFormat="1" applyFont="1" applyFill="1" applyBorder="1" applyAlignment="1">
      <alignment horizontal="left" vertical="top"/>
    </xf>
    <xf numFmtId="14" fontId="12" fillId="0" borderId="0" xfId="0" applyNumberFormat="1" applyFont="1" applyFill="1" applyAlignment="1">
      <alignment horizontal="left" vertical="top"/>
    </xf>
    <xf numFmtId="0" fontId="32" fillId="0" borderId="1" xfId="0" applyNumberFormat="1" applyFont="1" applyFill="1" applyBorder="1" applyAlignment="1">
      <alignment horizontal="left" vertical="top"/>
    </xf>
    <xf numFmtId="0" fontId="62" fillId="0" borderId="1" xfId="0" applyFont="1" applyBorder="1" applyAlignment="1">
      <alignment vertical="top" wrapText="1"/>
    </xf>
    <xf numFmtId="0" fontId="62" fillId="0" borderId="1" xfId="0" applyFont="1" applyBorder="1" applyAlignment="1">
      <alignment horizontal="center" vertical="top" wrapText="1"/>
    </xf>
    <xf numFmtId="0" fontId="6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5" fillId="0" borderId="5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0" borderId="5" xfId="0" applyBorder="1"/>
    <xf numFmtId="0" fontId="11" fillId="0" borderId="76" xfId="0" applyFont="1" applyBorder="1" applyAlignment="1">
      <alignment horizontal="left" vertical="center"/>
    </xf>
    <xf numFmtId="0" fontId="18" fillId="0" borderId="58" xfId="0" applyFont="1" applyFill="1" applyBorder="1" applyAlignment="1">
      <alignment horizontal="center"/>
    </xf>
    <xf numFmtId="0" fontId="18" fillId="0" borderId="96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68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2" fontId="0" fillId="0" borderId="0" xfId="0" applyNumberFormat="1"/>
    <xf numFmtId="0" fontId="10" fillId="0" borderId="38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38" xfId="0" applyBorder="1"/>
    <xf numFmtId="0" fontId="11" fillId="0" borderId="97" xfId="0" applyFont="1" applyBorder="1" applyAlignment="1">
      <alignment horizontal="left" vertical="center"/>
    </xf>
    <xf numFmtId="0" fontId="67" fillId="0" borderId="58" xfId="0" applyFont="1" applyFill="1" applyBorder="1" applyAlignment="1">
      <alignment horizontal="center"/>
    </xf>
    <xf numFmtId="0" fontId="67" fillId="0" borderId="96" xfId="0" applyFont="1" applyFill="1" applyBorder="1" applyAlignment="1">
      <alignment horizontal="center"/>
    </xf>
    <xf numFmtId="0" fontId="67" fillId="0" borderId="32" xfId="0" applyFont="1" applyFill="1" applyBorder="1" applyAlignment="1">
      <alignment horizontal="center"/>
    </xf>
    <xf numFmtId="0" fontId="67" fillId="0" borderId="24" xfId="0" applyFont="1" applyFill="1" applyBorder="1" applyAlignment="1">
      <alignment horizontal="center"/>
    </xf>
    <xf numFmtId="0" fontId="67" fillId="0" borderId="68" xfId="0" applyFont="1" applyFill="1" applyBorder="1" applyAlignment="1">
      <alignment horizontal="center"/>
    </xf>
    <xf numFmtId="0" fontId="11" fillId="0" borderId="94" xfId="0" applyFont="1" applyFill="1" applyBorder="1" applyAlignment="1">
      <alignment horizontal="center"/>
    </xf>
    <xf numFmtId="0" fontId="10" fillId="0" borderId="94" xfId="0" applyFont="1" applyBorder="1" applyAlignment="1">
      <alignment horizontal="left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94" xfId="0" applyBorder="1"/>
    <xf numFmtId="2" fontId="0" fillId="0" borderId="0" xfId="0" applyNumberFormat="1" applyFont="1"/>
    <xf numFmtId="49" fontId="11" fillId="4" borderId="97" xfId="0" applyNumberFormat="1" applyFont="1" applyFill="1" applyBorder="1"/>
    <xf numFmtId="0" fontId="18" fillId="0" borderId="94" xfId="0" applyFont="1" applyBorder="1" applyAlignment="1">
      <alignment horizontal="left" vertical="center"/>
    </xf>
    <xf numFmtId="0" fontId="11" fillId="0" borderId="98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68" fillId="0" borderId="100" xfId="0" applyFont="1" applyFill="1" applyBorder="1" applyAlignment="1">
      <alignment horizontal="center"/>
    </xf>
    <xf numFmtId="0" fontId="68" fillId="0" borderId="101" xfId="0" applyFont="1" applyFill="1" applyBorder="1" applyAlignment="1">
      <alignment horizontal="center"/>
    </xf>
    <xf numFmtId="0" fontId="68" fillId="0" borderId="102" xfId="0" applyFont="1" applyFill="1" applyBorder="1" applyAlignment="1">
      <alignment horizontal="center"/>
    </xf>
    <xf numFmtId="0" fontId="68" fillId="0" borderId="103" xfId="0" applyFont="1" applyFill="1" applyBorder="1" applyAlignment="1">
      <alignment horizontal="center"/>
    </xf>
    <xf numFmtId="0" fontId="68" fillId="0" borderId="104" xfId="0" applyFont="1" applyFill="1" applyBorder="1" applyAlignment="1">
      <alignment horizontal="center"/>
    </xf>
    <xf numFmtId="0" fontId="11" fillId="4" borderId="73" xfId="0" applyFont="1" applyFill="1" applyBorder="1"/>
    <xf numFmtId="0" fontId="0" fillId="0" borderId="98" xfId="0" applyFont="1" applyBorder="1" applyAlignment="1">
      <alignment horizontal="center" vertical="center"/>
    </xf>
    <xf numFmtId="0" fontId="17" fillId="0" borderId="99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98" xfId="0" applyFont="1" applyBorder="1" applyAlignment="1">
      <alignment horizontal="center" vertical="center"/>
    </xf>
    <xf numFmtId="0" fontId="17" fillId="2" borderId="49" xfId="0" applyFont="1" applyFill="1" applyBorder="1" applyAlignment="1">
      <alignment horizontal="center" vertical="center"/>
    </xf>
    <xf numFmtId="49" fontId="11" fillId="4" borderId="105" xfId="0" applyNumberFormat="1" applyFont="1" applyFill="1" applyBorder="1"/>
    <xf numFmtId="0" fontId="11" fillId="0" borderId="106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10" fillId="14" borderId="5" xfId="0" applyFont="1" applyFill="1" applyBorder="1" applyAlignment="1">
      <alignment horizontal="center"/>
    </xf>
    <xf numFmtId="0" fontId="39" fillId="14" borderId="5" xfId="0" applyFont="1" applyFill="1" applyBorder="1" applyAlignment="1">
      <alignment horizontal="center" vertical="center"/>
    </xf>
    <xf numFmtId="0" fontId="39" fillId="14" borderId="67" xfId="0" applyFont="1" applyFill="1" applyBorder="1" applyAlignment="1">
      <alignment horizontal="center" vertical="center"/>
    </xf>
    <xf numFmtId="0" fontId="39" fillId="14" borderId="108" xfId="0" applyFont="1" applyFill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9" xfId="0" applyFont="1" applyBorder="1"/>
    <xf numFmtId="0" fontId="0" fillId="0" borderId="3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0" xfId="0" applyFont="1"/>
    <xf numFmtId="0" fontId="11" fillId="0" borderId="15" xfId="0" applyFont="1" applyBorder="1" applyAlignment="1">
      <alignment horizontal="left" vertical="center"/>
    </xf>
    <xf numFmtId="0" fontId="58" fillId="0" borderId="58" xfId="0" applyFont="1" applyFill="1" applyBorder="1" applyAlignment="1">
      <alignment horizontal="center"/>
    </xf>
    <xf numFmtId="0" fontId="58" fillId="0" borderId="96" xfId="0" applyFont="1" applyFill="1" applyBorder="1" applyAlignment="1">
      <alignment horizontal="center"/>
    </xf>
    <xf numFmtId="0" fontId="58" fillId="0" borderId="32" xfId="0" applyFont="1" applyFill="1" applyBorder="1" applyAlignment="1">
      <alignment horizontal="center"/>
    </xf>
    <xf numFmtId="0" fontId="58" fillId="0" borderId="24" xfId="0" applyFont="1" applyFill="1" applyBorder="1" applyAlignment="1">
      <alignment horizontal="center"/>
    </xf>
    <xf numFmtId="0" fontId="58" fillId="0" borderId="68" xfId="0" applyFont="1" applyFill="1" applyBorder="1" applyAlignment="1">
      <alignment horizontal="center"/>
    </xf>
    <xf numFmtId="0" fontId="58" fillId="0" borderId="15" xfId="0" applyFont="1" applyFill="1" applyBorder="1" applyAlignment="1">
      <alignment horizontal="center"/>
    </xf>
    <xf numFmtId="0" fontId="11" fillId="0" borderId="94" xfId="0" applyFont="1" applyBorder="1" applyAlignment="1">
      <alignment horizontal="left" vertical="center"/>
    </xf>
    <xf numFmtId="0" fontId="58" fillId="0" borderId="94" xfId="0" applyFont="1" applyFill="1" applyBorder="1" applyAlignment="1">
      <alignment horizontal="center"/>
    </xf>
    <xf numFmtId="0" fontId="10" fillId="0" borderId="99" xfId="0" applyFont="1" applyBorder="1" applyAlignment="1">
      <alignment horizontal="center" vertical="center"/>
    </xf>
    <xf numFmtId="0" fontId="10" fillId="0" borderId="99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9" fillId="0" borderId="0" xfId="0" applyFont="1"/>
    <xf numFmtId="0" fontId="10" fillId="0" borderId="99" xfId="0" applyFont="1" applyBorder="1" applyAlignment="1">
      <alignment horizontal="left" vertical="center"/>
    </xf>
    <xf numFmtId="0" fontId="0" fillId="0" borderId="99" xfId="0" applyBorder="1" applyAlignment="1">
      <alignment horizontal="center"/>
    </xf>
    <xf numFmtId="49" fontId="11" fillId="4" borderId="94" xfId="0" applyNumberFormat="1" applyFont="1" applyFill="1" applyBorder="1"/>
    <xf numFmtId="0" fontId="71" fillId="0" borderId="100" xfId="0" applyFont="1" applyFill="1" applyBorder="1" applyAlignment="1">
      <alignment horizontal="center"/>
    </xf>
    <xf numFmtId="0" fontId="71" fillId="0" borderId="101" xfId="0" applyFont="1" applyFill="1" applyBorder="1" applyAlignment="1">
      <alignment horizontal="center"/>
    </xf>
    <xf numFmtId="0" fontId="71" fillId="0" borderId="102" xfId="0" applyFont="1" applyFill="1" applyBorder="1" applyAlignment="1">
      <alignment horizontal="center"/>
    </xf>
    <xf numFmtId="0" fontId="71" fillId="0" borderId="103" xfId="0" applyFont="1" applyFill="1" applyBorder="1" applyAlignment="1">
      <alignment horizontal="center"/>
    </xf>
    <xf numFmtId="0" fontId="71" fillId="0" borderId="104" xfId="0" applyFont="1" applyFill="1" applyBorder="1" applyAlignment="1">
      <alignment horizontal="center"/>
    </xf>
    <xf numFmtId="0" fontId="11" fillId="4" borderId="94" xfId="0" applyFont="1" applyFill="1" applyBorder="1"/>
    <xf numFmtId="0" fontId="67" fillId="0" borderId="43" xfId="0" applyFont="1" applyBorder="1" applyAlignment="1">
      <alignment horizontal="center" vertical="center" wrapText="1"/>
    </xf>
    <xf numFmtId="0" fontId="67" fillId="0" borderId="42" xfId="0" applyFont="1" applyBorder="1" applyAlignment="1">
      <alignment horizontal="center" vertical="center" wrapText="1"/>
    </xf>
    <xf numFmtId="0" fontId="67" fillId="0" borderId="64" xfId="0" applyFont="1" applyBorder="1" applyAlignment="1">
      <alignment horizontal="center" vertical="center" wrapText="1"/>
    </xf>
    <xf numFmtId="49" fontId="11" fillId="4" borderId="106" xfId="0" applyNumberFormat="1" applyFont="1" applyFill="1" applyBorder="1"/>
    <xf numFmtId="0" fontId="58" fillId="0" borderId="106" xfId="0" applyFont="1" applyFill="1" applyBorder="1" applyAlignment="1">
      <alignment horizontal="center"/>
    </xf>
    <xf numFmtId="0" fontId="67" fillId="0" borderId="39" xfId="0" applyFont="1" applyBorder="1" applyAlignment="1">
      <alignment horizontal="center" vertical="center" wrapText="1"/>
    </xf>
    <xf numFmtId="0" fontId="67" fillId="0" borderId="51" xfId="0" applyFont="1" applyBorder="1" applyAlignment="1">
      <alignment horizontal="center" vertical="center" wrapText="1"/>
    </xf>
    <xf numFmtId="0" fontId="67" fillId="0" borderId="63" xfId="0" applyFont="1" applyBorder="1" applyAlignment="1">
      <alignment horizontal="center" vertical="center" wrapText="1"/>
    </xf>
    <xf numFmtId="0" fontId="67" fillId="0" borderId="50" xfId="0" applyFont="1" applyBorder="1" applyAlignment="1">
      <alignment horizontal="center" vertical="center" wrapText="1"/>
    </xf>
    <xf numFmtId="0" fontId="67" fillId="0" borderId="49" xfId="0" applyFont="1" applyBorder="1" applyAlignment="1">
      <alignment horizontal="center" vertical="center" wrapText="1"/>
    </xf>
    <xf numFmtId="0" fontId="67" fillId="0" borderId="48" xfId="0" applyFont="1" applyBorder="1" applyAlignment="1">
      <alignment horizontal="center" vertical="center" wrapText="1"/>
    </xf>
    <xf numFmtId="0" fontId="67" fillId="0" borderId="40" xfId="0" applyFont="1" applyBorder="1" applyAlignment="1">
      <alignment horizontal="center" vertical="center" wrapText="1"/>
    </xf>
    <xf numFmtId="0" fontId="18" fillId="14" borderId="5" xfId="0" applyFont="1" applyFill="1" applyBorder="1" applyAlignment="1">
      <alignment horizontal="center"/>
    </xf>
    <xf numFmtId="0" fontId="73" fillId="14" borderId="5" xfId="0" applyFont="1" applyFill="1" applyBorder="1" applyAlignment="1">
      <alignment horizontal="center" vertical="center"/>
    </xf>
    <xf numFmtId="0" fontId="73" fillId="14" borderId="67" xfId="0" applyFont="1" applyFill="1" applyBorder="1" applyAlignment="1">
      <alignment horizontal="center" vertical="center"/>
    </xf>
    <xf numFmtId="0" fontId="73" fillId="14" borderId="108" xfId="0" applyFont="1" applyFill="1" applyBorder="1" applyAlignment="1">
      <alignment horizontal="center" vertical="center"/>
    </xf>
    <xf numFmtId="0" fontId="61" fillId="0" borderId="55" xfId="0" applyFont="1" applyBorder="1" applyProtection="1">
      <protection locked="0"/>
    </xf>
    <xf numFmtId="0" fontId="61" fillId="0" borderId="60" xfId="0" applyFont="1" applyBorder="1" applyAlignment="1" applyProtection="1">
      <alignment horizontal="center"/>
      <protection locked="0"/>
    </xf>
    <xf numFmtId="0" fontId="61" fillId="0" borderId="54" xfId="0" applyFont="1" applyBorder="1" applyAlignment="1" applyProtection="1">
      <alignment horizontal="center"/>
      <protection locked="0"/>
    </xf>
    <xf numFmtId="0" fontId="61" fillId="0" borderId="62" xfId="0" applyFont="1" applyBorder="1" applyAlignment="1" applyProtection="1">
      <alignment horizontal="center"/>
      <protection locked="0"/>
    </xf>
    <xf numFmtId="0" fontId="61" fillId="0" borderId="61" xfId="0" applyFont="1" applyBorder="1" applyAlignment="1" applyProtection="1">
      <alignment horizontal="center"/>
      <protection locked="0"/>
    </xf>
    <xf numFmtId="0" fontId="61" fillId="0" borderId="47" xfId="0" applyFont="1" applyBorder="1" applyAlignment="1" applyProtection="1">
      <alignment horizontal="center"/>
      <protection locked="0"/>
    </xf>
    <xf numFmtId="0" fontId="61" fillId="5" borderId="56" xfId="0" applyFont="1" applyFill="1" applyBorder="1" applyAlignment="1">
      <alignment horizontal="center"/>
    </xf>
    <xf numFmtId="0" fontId="58" fillId="0" borderId="51" xfId="0" applyFont="1" applyFill="1" applyBorder="1" applyAlignment="1">
      <alignment horizontal="center"/>
    </xf>
    <xf numFmtId="0" fontId="58" fillId="0" borderId="114" xfId="0" applyFont="1" applyFill="1" applyBorder="1" applyAlignment="1">
      <alignment horizontal="center"/>
    </xf>
    <xf numFmtId="0" fontId="58" fillId="0" borderId="89" xfId="0" applyFont="1" applyFill="1" applyBorder="1" applyAlignment="1">
      <alignment horizontal="center"/>
    </xf>
    <xf numFmtId="0" fontId="58" fillId="0" borderId="50" xfId="0" applyFont="1" applyFill="1" applyBorder="1" applyAlignment="1">
      <alignment horizontal="center"/>
    </xf>
    <xf numFmtId="0" fontId="58" fillId="0" borderId="0" xfId="0" applyFont="1" applyFill="1" applyAlignment="1">
      <alignment horizontal="center"/>
    </xf>
    <xf numFmtId="0" fontId="74" fillId="5" borderId="53" xfId="0" applyFont="1" applyFill="1" applyBorder="1"/>
    <xf numFmtId="0" fontId="74" fillId="5" borderId="52" xfId="0" applyFont="1" applyFill="1" applyBorder="1" applyAlignment="1">
      <alignment horizontal="center"/>
    </xf>
    <xf numFmtId="0" fontId="75" fillId="5" borderId="52" xfId="0" applyFont="1" applyFill="1" applyBorder="1" applyAlignment="1">
      <alignment horizontal="center"/>
    </xf>
    <xf numFmtId="0" fontId="74" fillId="2" borderId="54" xfId="0" applyFont="1" applyFill="1" applyBorder="1" applyAlignment="1" applyProtection="1">
      <alignment horizontal="center"/>
      <protection locked="0"/>
    </xf>
    <xf numFmtId="0" fontId="74" fillId="5" borderId="115" xfId="0" applyFont="1" applyFill="1" applyBorder="1" applyAlignment="1">
      <alignment horizontal="center"/>
    </xf>
    <xf numFmtId="0" fontId="74" fillId="5" borderId="116" xfId="0" applyFont="1" applyFill="1" applyBorder="1" applyAlignment="1">
      <alignment horizontal="center"/>
    </xf>
    <xf numFmtId="0" fontId="74" fillId="5" borderId="117" xfId="0" applyFont="1" applyFill="1" applyBorder="1" applyAlignment="1">
      <alignment horizontal="center"/>
    </xf>
    <xf numFmtId="0" fontId="75" fillId="5" borderId="40" xfId="0" applyFont="1" applyFill="1" applyBorder="1" applyAlignment="1">
      <alignment horizontal="center"/>
    </xf>
    <xf numFmtId="0" fontId="67" fillId="0" borderId="99" xfId="0" applyFont="1" applyFill="1" applyBorder="1" applyAlignment="1">
      <alignment horizontal="center"/>
    </xf>
    <xf numFmtId="0" fontId="58" fillId="0" borderId="118" xfId="0" applyFont="1" applyFill="1" applyBorder="1" applyAlignment="1">
      <alignment horizontal="center"/>
    </xf>
    <xf numFmtId="0" fontId="61" fillId="0" borderId="57" xfId="0" applyFont="1" applyBorder="1" applyProtection="1">
      <protection locked="0"/>
    </xf>
    <xf numFmtId="0" fontId="61" fillId="0" borderId="56" xfId="0" applyFont="1" applyFill="1" applyBorder="1" applyAlignment="1" applyProtection="1">
      <alignment horizontal="center"/>
      <protection locked="0"/>
    </xf>
    <xf numFmtId="0" fontId="70" fillId="0" borderId="56" xfId="0" applyFont="1" applyFill="1" applyBorder="1" applyAlignment="1" applyProtection="1">
      <alignment horizontal="center"/>
      <protection locked="0"/>
    </xf>
    <xf numFmtId="0" fontId="70" fillId="0" borderId="54" xfId="0" applyFont="1" applyFill="1" applyBorder="1" applyAlignment="1" applyProtection="1">
      <alignment horizontal="center"/>
      <protection locked="0"/>
    </xf>
    <xf numFmtId="0" fontId="70" fillId="0" borderId="17" xfId="0" applyFont="1" applyFill="1" applyBorder="1" applyAlignment="1" applyProtection="1">
      <alignment horizontal="center"/>
      <protection locked="0"/>
    </xf>
    <xf numFmtId="0" fontId="70" fillId="0" borderId="18" xfId="0" applyFont="1" applyFill="1" applyBorder="1" applyAlignment="1" applyProtection="1">
      <alignment horizontal="center"/>
      <protection locked="0"/>
    </xf>
    <xf numFmtId="0" fontId="70" fillId="0" borderId="29" xfId="0" applyFont="1" applyFill="1" applyBorder="1" applyAlignment="1" applyProtection="1">
      <alignment horizontal="center"/>
      <protection locked="0"/>
    </xf>
    <xf numFmtId="0" fontId="70" fillId="2" borderId="56" xfId="0" applyFont="1" applyFill="1" applyBorder="1" applyAlignment="1">
      <alignment horizontal="center"/>
    </xf>
    <xf numFmtId="0" fontId="61" fillId="5" borderId="53" xfId="0" applyFont="1" applyFill="1" applyBorder="1"/>
    <xf numFmtId="0" fontId="61" fillId="0" borderId="54" xfId="0" applyFont="1" applyFill="1" applyBorder="1" applyAlignment="1" applyProtection="1">
      <alignment horizontal="center"/>
      <protection locked="0"/>
    </xf>
    <xf numFmtId="0" fontId="61" fillId="0" borderId="17" xfId="0" applyFont="1" applyFill="1" applyBorder="1" applyAlignment="1" applyProtection="1">
      <alignment horizontal="center"/>
      <protection locked="0"/>
    </xf>
    <xf numFmtId="0" fontId="61" fillId="0" borderId="18" xfId="0" applyFont="1" applyFill="1" applyBorder="1" applyAlignment="1" applyProtection="1">
      <alignment horizontal="center"/>
      <protection locked="0"/>
    </xf>
    <xf numFmtId="0" fontId="61" fillId="0" borderId="29" xfId="0" applyFont="1" applyFill="1" applyBorder="1" applyAlignment="1" applyProtection="1">
      <alignment horizontal="center"/>
      <protection locked="0"/>
    </xf>
    <xf numFmtId="0" fontId="70" fillId="5" borderId="60" xfId="0" applyFont="1" applyFill="1" applyBorder="1" applyAlignment="1">
      <alignment horizontal="center"/>
    </xf>
    <xf numFmtId="0" fontId="76" fillId="0" borderId="119" xfId="0" applyFont="1" applyFill="1" applyBorder="1" applyAlignment="1">
      <alignment horizontal="center"/>
    </xf>
    <xf numFmtId="0" fontId="76" fillId="0" borderId="120" xfId="0" applyFont="1" applyFill="1" applyBorder="1" applyAlignment="1">
      <alignment horizontal="center"/>
    </xf>
    <xf numFmtId="0" fontId="71" fillId="0" borderId="121" xfId="0" applyFont="1" applyFill="1" applyBorder="1" applyAlignment="1">
      <alignment horizontal="center"/>
    </xf>
    <xf numFmtId="0" fontId="71" fillId="0" borderId="122" xfId="0" applyFont="1" applyFill="1" applyBorder="1" applyAlignment="1">
      <alignment horizontal="center"/>
    </xf>
    <xf numFmtId="0" fontId="71" fillId="0" borderId="0" xfId="0" applyFont="1" applyFill="1" applyAlignment="1">
      <alignment horizontal="center"/>
    </xf>
    <xf numFmtId="0" fontId="75" fillId="5" borderId="46" xfId="0" applyFont="1" applyFill="1" applyBorder="1" applyAlignment="1">
      <alignment horizontal="center"/>
    </xf>
    <xf numFmtId="0" fontId="11" fillId="4" borderId="97" xfId="0" applyFont="1" applyFill="1" applyBorder="1"/>
    <xf numFmtId="0" fontId="58" fillId="0" borderId="99" xfId="0" applyFont="1" applyFill="1" applyBorder="1" applyAlignment="1">
      <alignment horizontal="center"/>
    </xf>
    <xf numFmtId="0" fontId="61" fillId="0" borderId="56" xfId="0" applyFont="1" applyBorder="1" applyAlignment="1" applyProtection="1">
      <alignment horizontal="center"/>
      <protection locked="0"/>
    </xf>
    <xf numFmtId="0" fontId="61" fillId="0" borderId="17" xfId="0" applyFont="1" applyBorder="1" applyAlignment="1" applyProtection="1">
      <alignment horizontal="center"/>
      <protection locked="0"/>
    </xf>
    <xf numFmtId="0" fontId="61" fillId="0" borderId="18" xfId="0" applyFont="1" applyBorder="1" applyAlignment="1" applyProtection="1">
      <alignment horizontal="center"/>
      <protection locked="0"/>
    </xf>
    <xf numFmtId="0" fontId="61" fillId="0" borderId="29" xfId="0" applyFont="1" applyBorder="1" applyAlignment="1" applyProtection="1">
      <alignment horizontal="center"/>
      <protection locked="0"/>
    </xf>
    <xf numFmtId="0" fontId="61" fillId="5" borderId="60" xfId="0" applyFont="1" applyFill="1" applyBorder="1" applyAlignment="1">
      <alignment horizontal="center"/>
    </xf>
    <xf numFmtId="0" fontId="61" fillId="5" borderId="123" xfId="0" applyFont="1" applyFill="1" applyBorder="1"/>
    <xf numFmtId="0" fontId="74" fillId="5" borderId="124" xfId="0" applyFont="1" applyFill="1" applyBorder="1" applyAlignment="1">
      <alignment horizontal="center"/>
    </xf>
    <xf numFmtId="0" fontId="75" fillId="5" borderId="124" xfId="0" applyFont="1" applyFill="1" applyBorder="1" applyAlignment="1">
      <alignment horizontal="center"/>
    </xf>
    <xf numFmtId="0" fontId="74" fillId="5" borderId="125" xfId="0" applyFont="1" applyFill="1" applyBorder="1" applyAlignment="1">
      <alignment horizontal="center"/>
    </xf>
    <xf numFmtId="0" fontId="74" fillId="5" borderId="21" xfId="0" applyFont="1" applyFill="1" applyBorder="1" applyAlignment="1">
      <alignment horizontal="center"/>
    </xf>
    <xf numFmtId="0" fontId="74" fillId="5" borderId="107" xfId="0" applyFont="1" applyFill="1" applyBorder="1" applyAlignment="1">
      <alignment horizontal="center"/>
    </xf>
    <xf numFmtId="0" fontId="74" fillId="5" borderId="126" xfId="0" applyFont="1" applyFill="1" applyBorder="1" applyAlignment="1">
      <alignment horizontal="center"/>
    </xf>
    <xf numFmtId="0" fontId="67" fillId="0" borderId="51" xfId="0" applyFont="1" applyFill="1" applyBorder="1" applyAlignment="1">
      <alignment horizontal="center"/>
    </xf>
    <xf numFmtId="0" fontId="67" fillId="0" borderId="114" xfId="0" applyFont="1" applyFill="1" applyBorder="1" applyAlignment="1">
      <alignment horizontal="center"/>
    </xf>
    <xf numFmtId="0" fontId="67" fillId="0" borderId="89" xfId="0" applyFont="1" applyFill="1" applyBorder="1" applyAlignment="1">
      <alignment horizontal="center"/>
    </xf>
    <xf numFmtId="0" fontId="67" fillId="0" borderId="50" xfId="0" applyFont="1" applyFill="1" applyBorder="1" applyAlignment="1">
      <alignment horizontal="center"/>
    </xf>
    <xf numFmtId="0" fontId="67" fillId="0" borderId="0" xfId="0" applyFont="1" applyFill="1" applyAlignment="1">
      <alignment horizontal="center"/>
    </xf>
    <xf numFmtId="0" fontId="74" fillId="6" borderId="59" xfId="0" applyFont="1" applyFill="1" applyBorder="1"/>
    <xf numFmtId="0" fontId="74" fillId="6" borderId="58" xfId="0" applyFont="1" applyFill="1" applyBorder="1" applyAlignment="1">
      <alignment horizontal="center"/>
    </xf>
    <xf numFmtId="0" fontId="75" fillId="6" borderId="58" xfId="0" applyFont="1" applyFill="1" applyBorder="1" applyAlignment="1">
      <alignment horizontal="center"/>
    </xf>
    <xf numFmtId="0" fontId="74" fillId="6" borderId="24" xfId="0" applyFont="1" applyFill="1" applyBorder="1" applyAlignment="1">
      <alignment horizontal="center"/>
    </xf>
    <xf numFmtId="0" fontId="74" fillId="6" borderId="25" xfId="0" applyFont="1" applyFill="1" applyBorder="1" applyAlignment="1">
      <alignment horizontal="center"/>
    </xf>
    <xf numFmtId="0" fontId="74" fillId="6" borderId="31" xfId="0" applyFont="1" applyFill="1" applyBorder="1" applyAlignment="1">
      <alignment horizontal="center"/>
    </xf>
    <xf numFmtId="0" fontId="75" fillId="6" borderId="40" xfId="0" applyFont="1" applyFill="1" applyBorder="1" applyAlignment="1">
      <alignment horizontal="center"/>
    </xf>
    <xf numFmtId="0" fontId="58" fillId="0" borderId="127" xfId="0" applyFont="1" applyFill="1" applyBorder="1" applyAlignment="1">
      <alignment horizontal="center"/>
    </xf>
    <xf numFmtId="0" fontId="39" fillId="14" borderId="82" xfId="0" applyFont="1" applyFill="1" applyBorder="1" applyAlignment="1">
      <alignment horizontal="center" vertical="center"/>
    </xf>
    <xf numFmtId="0" fontId="39" fillId="14" borderId="10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8" fillId="0" borderId="94" xfId="0" applyFont="1" applyFill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1" fillId="0" borderId="105" xfId="0" applyFont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0" fillId="0" borderId="99" xfId="0" applyBorder="1"/>
    <xf numFmtId="0" fontId="28" fillId="0" borderId="99" xfId="0" applyFont="1" applyBorder="1"/>
    <xf numFmtId="0" fontId="77" fillId="0" borderId="99" xfId="0" applyFont="1" applyBorder="1"/>
    <xf numFmtId="0" fontId="78" fillId="0" borderId="99" xfId="0" applyFont="1" applyBorder="1" applyAlignment="1">
      <alignment horizontal="center"/>
    </xf>
    <xf numFmtId="0" fontId="0" fillId="0" borderId="99" xfId="0" applyBorder="1" applyAlignment="1"/>
    <xf numFmtId="0" fontId="0" fillId="0" borderId="0" xfId="0" applyBorder="1" applyAlignment="1">
      <alignment wrapText="1"/>
    </xf>
    <xf numFmtId="0" fontId="0" fillId="2" borderId="0" xfId="0" applyFill="1" applyBorder="1"/>
    <xf numFmtId="0" fontId="0" fillId="20" borderId="0" xfId="0" applyFill="1" applyBorder="1" applyAlignment="1" applyProtection="1">
      <alignment horizontal="left"/>
      <protection locked="0"/>
    </xf>
    <xf numFmtId="0" fontId="0" fillId="20" borderId="0" xfId="0" applyFill="1" applyBorder="1" applyAlignment="1" applyProtection="1">
      <alignment horizontal="center"/>
      <protection locked="0"/>
    </xf>
    <xf numFmtId="0" fontId="67" fillId="20" borderId="0" xfId="0" applyFont="1" applyFill="1" applyAlignment="1" applyProtection="1">
      <alignment horizontal="center"/>
      <protection locked="0"/>
    </xf>
    <xf numFmtId="0" fontId="76" fillId="0" borderId="0" xfId="0" applyFont="1" applyAlignment="1" applyProtection="1">
      <alignment horizontal="left"/>
      <protection locked="0"/>
    </xf>
    <xf numFmtId="0" fontId="71" fillId="0" borderId="0" xfId="0" applyFont="1" applyAlignment="1" applyProtection="1">
      <alignment horizontal="center"/>
      <protection locked="0"/>
    </xf>
    <xf numFmtId="0" fontId="76" fillId="0" borderId="0" xfId="28" applyFont="1" applyBorder="1" applyAlignment="1">
      <alignment horizontal="left"/>
    </xf>
    <xf numFmtId="0" fontId="76" fillId="0" borderId="0" xfId="28" applyFont="1" applyBorder="1" applyAlignment="1" applyProtection="1">
      <protection locked="0"/>
    </xf>
    <xf numFmtId="0" fontId="0" fillId="20" borderId="0" xfId="0" applyFill="1" applyBorder="1"/>
    <xf numFmtId="0" fontId="0" fillId="20" borderId="0" xfId="0" applyFill="1" applyBorder="1" applyAlignment="1">
      <alignment horizontal="left"/>
    </xf>
    <xf numFmtId="0" fontId="0" fillId="20" borderId="0" xfId="0" applyFill="1"/>
    <xf numFmtId="0" fontId="40" fillId="0" borderId="0" xfId="0" applyFont="1" applyBorder="1" applyAlignment="1"/>
    <xf numFmtId="0" fontId="40" fillId="0" borderId="0" xfId="0" applyFont="1" applyFill="1" applyBorder="1"/>
    <xf numFmtId="0" fontId="40" fillId="0" borderId="0" xfId="0" applyFont="1" applyBorder="1"/>
    <xf numFmtId="0" fontId="77" fillId="0" borderId="113" xfId="0" applyFont="1" applyBorder="1"/>
    <xf numFmtId="0" fontId="78" fillId="0" borderId="128" xfId="0" applyFont="1" applyBorder="1" applyAlignment="1">
      <alignment horizontal="center"/>
    </xf>
    <xf numFmtId="0" fontId="40" fillId="0" borderId="128" xfId="0" applyFont="1" applyBorder="1" applyAlignment="1"/>
    <xf numFmtId="0" fontId="57" fillId="0" borderId="128" xfId="0" applyFont="1" applyBorder="1" applyAlignment="1">
      <alignment wrapText="1"/>
    </xf>
    <xf numFmtId="0" fontId="57" fillId="0" borderId="128" xfId="0" applyFont="1" applyBorder="1" applyAlignment="1">
      <alignment horizontal="center" wrapText="1"/>
    </xf>
    <xf numFmtId="0" fontId="0" fillId="0" borderId="128" xfId="0" applyBorder="1" applyAlignment="1"/>
    <xf numFmtId="0" fontId="0" fillId="0" borderId="98" xfId="0" applyBorder="1" applyAlignment="1"/>
    <xf numFmtId="0" fontId="57" fillId="0" borderId="99" xfId="0" applyFont="1" applyBorder="1" applyAlignment="1">
      <alignment wrapText="1"/>
    </xf>
    <xf numFmtId="0" fontId="57" fillId="0" borderId="99" xfId="0" applyFont="1" applyBorder="1" applyAlignment="1">
      <alignment horizontal="center" wrapText="1"/>
    </xf>
    <xf numFmtId="0" fontId="10" fillId="0" borderId="113" xfId="0" applyFont="1" applyBorder="1"/>
    <xf numFmtId="0" fontId="57" fillId="0" borderId="128" xfId="0" applyFont="1" applyBorder="1" applyAlignment="1">
      <alignment vertical="top" wrapText="1"/>
    </xf>
    <xf numFmtId="0" fontId="10" fillId="0" borderId="99" xfId="0" applyFont="1" applyBorder="1"/>
    <xf numFmtId="0" fontId="57" fillId="0" borderId="99" xfId="0" applyFont="1" applyBorder="1" applyAlignment="1">
      <alignment vertical="top" wrapText="1"/>
    </xf>
    <xf numFmtId="0" fontId="0" fillId="0" borderId="99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47" fillId="0" borderId="99" xfId="0" applyFont="1" applyBorder="1" applyAlignment="1">
      <alignment wrapText="1"/>
    </xf>
    <xf numFmtId="0" fontId="40" fillId="0" borderId="99" xfId="0" applyFont="1" applyBorder="1" applyAlignment="1">
      <alignment horizontal="center" wrapText="1"/>
    </xf>
    <xf numFmtId="0" fontId="79" fillId="0" borderId="99" xfId="0" applyFont="1" applyBorder="1" applyAlignment="1">
      <alignment wrapText="1"/>
    </xf>
    <xf numFmtId="0" fontId="57" fillId="0" borderId="99" xfId="0" applyFont="1" applyBorder="1" applyAlignment="1" applyProtection="1">
      <alignment wrapText="1"/>
      <protection locked="0"/>
    </xf>
    <xf numFmtId="0" fontId="57" fillId="0" borderId="99" xfId="0" applyFont="1" applyBorder="1" applyAlignment="1">
      <alignment horizontal="left" wrapText="1"/>
    </xf>
    <xf numFmtId="0" fontId="40" fillId="0" borderId="99" xfId="0" applyFont="1" applyBorder="1" applyAlignment="1">
      <alignment wrapText="1"/>
    </xf>
    <xf numFmtId="0" fontId="0" fillId="0" borderId="99" xfId="0" applyBorder="1" applyAlignment="1">
      <alignment horizontal="left"/>
    </xf>
    <xf numFmtId="0" fontId="80" fillId="0" borderId="99" xfId="0" applyFont="1" applyBorder="1" applyAlignment="1">
      <alignment wrapText="1"/>
    </xf>
    <xf numFmtId="0" fontId="79" fillId="0" borderId="99" xfId="0" applyFont="1" applyBorder="1" applyAlignment="1">
      <alignment horizontal="center" wrapText="1"/>
    </xf>
    <xf numFmtId="0" fontId="0" fillId="0" borderId="9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7" fillId="0" borderId="99" xfId="0" applyFont="1" applyBorder="1" applyAlignment="1" applyProtection="1">
      <alignment wrapText="1"/>
      <protection locked="0"/>
    </xf>
    <xf numFmtId="0" fontId="47" fillId="0" borderId="0" xfId="0" applyFont="1" applyBorder="1" applyAlignment="1">
      <alignment wrapText="1"/>
    </xf>
    <xf numFmtId="0" fontId="57" fillId="0" borderId="0" xfId="0" applyFont="1" applyBorder="1" applyAlignment="1">
      <alignment horizontal="center" wrapText="1"/>
    </xf>
    <xf numFmtId="0" fontId="47" fillId="0" borderId="0" xfId="0" applyFont="1" applyBorder="1" applyAlignment="1" applyProtection="1">
      <alignment wrapText="1"/>
      <protection locked="0"/>
    </xf>
    <xf numFmtId="0" fontId="0" fillId="0" borderId="128" xfId="0" applyBorder="1" applyAlignment="1">
      <alignment horizontal="center"/>
    </xf>
    <xf numFmtId="0" fontId="78" fillId="0" borderId="99" xfId="0" applyFont="1" applyBorder="1" applyAlignment="1"/>
    <xf numFmtId="0" fontId="78" fillId="0" borderId="0" xfId="0" applyFont="1" applyBorder="1" applyAlignment="1"/>
    <xf numFmtId="0" fontId="78" fillId="0" borderId="99" xfId="0" applyFont="1" applyBorder="1" applyAlignment="1">
      <alignment horizontal="left"/>
    </xf>
    <xf numFmtId="0" fontId="78" fillId="0" borderId="0" xfId="0" applyFont="1" applyBorder="1" applyAlignment="1">
      <alignment horizontal="left"/>
    </xf>
    <xf numFmtId="0" fontId="14" fillId="0" borderId="99" xfId="0" applyFont="1" applyBorder="1"/>
    <xf numFmtId="0" fontId="78" fillId="0" borderId="0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4" borderId="0" xfId="0" applyFill="1" applyBorder="1"/>
    <xf numFmtId="0" fontId="0" fillId="4" borderId="0" xfId="0" applyFill="1" applyBorder="1" applyAlignment="1"/>
    <xf numFmtId="0" fontId="17" fillId="4" borderId="0" xfId="0" applyFont="1" applyFill="1" applyBorder="1"/>
    <xf numFmtId="0" fontId="17" fillId="4" borderId="0" xfId="0" applyFont="1" applyFill="1" applyBorder="1" applyAlignment="1">
      <alignment horizontal="center" vertical="center"/>
    </xf>
    <xf numFmtId="0" fontId="78" fillId="0" borderId="0" xfId="0" applyFont="1"/>
    <xf numFmtId="0" fontId="0" fillId="0" borderId="129" xfId="0" applyBorder="1"/>
    <xf numFmtId="0" fontId="0" fillId="0" borderId="129" xfId="0" applyBorder="1" applyAlignment="1">
      <alignment horizontal="center"/>
    </xf>
    <xf numFmtId="0" fontId="78" fillId="0" borderId="129" xfId="0" applyFont="1" applyBorder="1"/>
    <xf numFmtId="0" fontId="10" fillId="0" borderId="0" xfId="0" applyFont="1" applyFill="1" applyBorder="1" applyAlignment="1">
      <alignment horizontal="center"/>
    </xf>
    <xf numFmtId="0" fontId="40" fillId="0" borderId="0" xfId="0" applyFont="1" applyBorder="1" applyAlignment="1">
      <alignment horizontal="left" vertical="top" wrapText="1"/>
    </xf>
    <xf numFmtId="0" fontId="0" fillId="4" borderId="0" xfId="0" applyFill="1" applyBorder="1" applyAlignment="1" applyProtection="1">
      <alignment horizontal="left" wrapText="1"/>
      <protection locked="0"/>
    </xf>
    <xf numFmtId="0" fontId="76" fillId="0" borderId="0" xfId="0" applyFont="1" applyAlignment="1">
      <alignment horizontal="left"/>
    </xf>
    <xf numFmtId="0" fontId="77" fillId="0" borderId="0" xfId="0" applyFont="1" applyBorder="1" applyAlignment="1">
      <alignment horizontal="center"/>
    </xf>
    <xf numFmtId="0" fontId="0" fillId="20" borderId="0" xfId="0" applyFill="1" applyBorder="1" applyAlignment="1">
      <alignment horizontal="left"/>
    </xf>
    <xf numFmtId="0" fontId="0" fillId="13" borderId="0" xfId="0" applyFill="1" applyBorder="1" applyAlignment="1">
      <alignment horizontal="left" vertical="top"/>
    </xf>
    <xf numFmtId="0" fontId="0" fillId="13" borderId="0" xfId="0" applyFill="1" applyBorder="1" applyAlignment="1">
      <alignment horizontal="left" vertical="center"/>
    </xf>
    <xf numFmtId="0" fontId="67" fillId="20" borderId="0" xfId="0" applyFont="1" applyFill="1" applyAlignment="1" applyProtection="1">
      <alignment horizontal="center"/>
      <protection locked="0"/>
    </xf>
    <xf numFmtId="0" fontId="67" fillId="20" borderId="0" xfId="0" applyFont="1" applyFill="1" applyAlignment="1" applyProtection="1">
      <alignment horizontal="left"/>
      <protection locked="0"/>
    </xf>
    <xf numFmtId="0" fontId="76" fillId="0" borderId="0" xfId="0" applyFont="1" applyAlignment="1" applyProtection="1">
      <alignment horizontal="left"/>
      <protection locked="0"/>
    </xf>
    <xf numFmtId="0" fontId="67" fillId="20" borderId="0" xfId="0" applyFont="1" applyFill="1" applyAlignment="1">
      <alignment horizontal="left"/>
    </xf>
    <xf numFmtId="0" fontId="67" fillId="13" borderId="0" xfId="0" applyFont="1" applyFill="1" applyAlignment="1">
      <alignment horizontal="center" wrapText="1"/>
    </xf>
    <xf numFmtId="0" fontId="67" fillId="13" borderId="0" xfId="0" applyFont="1" applyFill="1" applyAlignment="1">
      <alignment horizontal="left"/>
    </xf>
    <xf numFmtId="0" fontId="0" fillId="13" borderId="0" xfId="0" applyFill="1" applyBorder="1" applyAlignment="1">
      <alignment horizontal="left"/>
    </xf>
    <xf numFmtId="0" fontId="0" fillId="20" borderId="0" xfId="0" applyFill="1" applyBorder="1" applyAlignment="1" applyProtection="1">
      <alignment horizontal="left"/>
      <protection locked="0"/>
    </xf>
    <xf numFmtId="0" fontId="61" fillId="0" borderId="60" xfId="0" applyFont="1" applyBorder="1" applyAlignment="1">
      <alignment horizontal="center" vertical="center" wrapText="1"/>
    </xf>
    <xf numFmtId="0" fontId="61" fillId="0" borderId="111" xfId="0" applyFont="1" applyBorder="1" applyAlignment="1">
      <alignment horizontal="center" vertical="center" wrapText="1"/>
    </xf>
    <xf numFmtId="0" fontId="61" fillId="0" borderId="45" xfId="0" applyFont="1" applyBorder="1" applyAlignment="1">
      <alignment horizontal="center" vertical="center" wrapText="1"/>
    </xf>
    <xf numFmtId="0" fontId="61" fillId="0" borderId="112" xfId="0" applyFont="1" applyBorder="1" applyAlignment="1">
      <alignment horizontal="center" vertical="center" wrapText="1"/>
    </xf>
    <xf numFmtId="0" fontId="61" fillId="0" borderId="44" xfId="0" applyFont="1" applyBorder="1" applyAlignment="1">
      <alignment horizontal="center" vertical="center" wrapText="1"/>
    </xf>
    <xf numFmtId="0" fontId="61" fillId="0" borderId="98" xfId="0" applyFont="1" applyBorder="1" applyAlignment="1">
      <alignment horizontal="center"/>
    </xf>
    <xf numFmtId="0" fontId="61" fillId="0" borderId="99" xfId="0" applyFont="1" applyBorder="1" applyAlignment="1">
      <alignment horizontal="center"/>
    </xf>
    <xf numFmtId="0" fontId="61" fillId="0" borderId="113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85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23" fillId="0" borderId="0" xfId="0" applyFont="1" applyAlignment="1" applyProtection="1">
      <alignment horizontal="center" vertical="center" wrapText="1"/>
      <protection locked="0"/>
    </xf>
    <xf numFmtId="0" fontId="70" fillId="0" borderId="0" xfId="0" applyFont="1" applyAlignment="1">
      <alignment horizontal="center" vertical="center" wrapText="1"/>
    </xf>
    <xf numFmtId="0" fontId="61" fillId="0" borderId="55" xfId="0" applyFont="1" applyBorder="1" applyAlignment="1">
      <alignment horizontal="center" vertical="center" wrapText="1"/>
    </xf>
    <xf numFmtId="0" fontId="61" fillId="0" borderId="110" xfId="0" applyFont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 wrapText="1"/>
    </xf>
    <xf numFmtId="0" fontId="61" fillId="0" borderId="66" xfId="0" applyFont="1" applyBorder="1" applyAlignment="1">
      <alignment horizontal="center" vertical="center" textRotation="90" wrapText="1"/>
    </xf>
    <xf numFmtId="0" fontId="61" fillId="0" borderId="51" xfId="0" applyFont="1" applyBorder="1" applyAlignment="1">
      <alignment horizontal="center" vertical="center" textRotation="90" wrapText="1"/>
    </xf>
    <xf numFmtId="0" fontId="61" fillId="0" borderId="46" xfId="0" applyFont="1" applyBorder="1" applyAlignment="1">
      <alignment horizontal="center" vertical="center" textRotation="90" wrapText="1"/>
    </xf>
    <xf numFmtId="0" fontId="67" fillId="0" borderId="60" xfId="0" applyFont="1" applyBorder="1" applyAlignment="1">
      <alignment horizontal="center" vertical="center" wrapText="1"/>
    </xf>
    <xf numFmtId="0" fontId="67" fillId="0" borderId="111" xfId="0" applyFont="1" applyBorder="1" applyAlignment="1">
      <alignment horizontal="center" vertical="center" wrapText="1"/>
    </xf>
    <xf numFmtId="0" fontId="67" fillId="0" borderId="45" xfId="0" applyFont="1" applyBorder="1" applyAlignment="1">
      <alignment horizontal="center" vertical="center" wrapText="1"/>
    </xf>
    <xf numFmtId="0" fontId="61" fillId="0" borderId="62" xfId="0" applyFont="1" applyBorder="1" applyAlignment="1">
      <alignment horizontal="center" vertical="center" wrapText="1"/>
    </xf>
    <xf numFmtId="0" fontId="61" fillId="0" borderId="61" xfId="0" applyFont="1" applyBorder="1" applyAlignment="1">
      <alignment horizontal="center" vertical="center" wrapText="1"/>
    </xf>
    <xf numFmtId="0" fontId="61" fillId="0" borderId="4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21" fillId="0" borderId="15" xfId="0" applyFont="1" applyFill="1" applyBorder="1" applyAlignment="1">
      <alignment horizontal="center" vertical="center" wrapText="1"/>
    </xf>
    <xf numFmtId="0" fontId="21" fillId="0" borderId="94" xfId="0" applyFont="1" applyFill="1" applyBorder="1" applyAlignment="1">
      <alignment horizontal="center" vertical="center" wrapText="1"/>
    </xf>
    <xf numFmtId="0" fontId="21" fillId="0" borderId="9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94" xfId="0" applyFill="1" applyBorder="1" applyAlignment="1">
      <alignment horizontal="center" vertical="center" wrapText="1"/>
    </xf>
    <xf numFmtId="0" fontId="0" fillId="0" borderId="9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39" fillId="16" borderId="0" xfId="0" applyFont="1" applyFill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32" fillId="4" borderId="67" xfId="0" applyFont="1" applyFill="1" applyBorder="1" applyAlignment="1">
      <alignment horizontal="center" vertical="center" textRotation="90" wrapText="1"/>
    </xf>
    <xf numFmtId="0" fontId="32" fillId="4" borderId="32" xfId="0" applyFont="1" applyFill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textRotation="90" wrapText="1"/>
    </xf>
    <xf numFmtId="0" fontId="32" fillId="0" borderId="3" xfId="0" applyFont="1" applyBorder="1" applyAlignment="1">
      <alignment horizontal="center" vertical="center" textRotation="90" wrapText="1"/>
    </xf>
    <xf numFmtId="0" fontId="32" fillId="4" borderId="2" xfId="0" applyFont="1" applyFill="1" applyBorder="1" applyAlignment="1">
      <alignment horizontal="center" vertical="center" textRotation="90" wrapText="1"/>
    </xf>
    <xf numFmtId="0" fontId="32" fillId="4" borderId="3" xfId="0" applyFont="1" applyFill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15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8" fillId="16" borderId="0" xfId="0" applyFont="1" applyFill="1" applyAlignment="1">
      <alignment horizontal="center" vertical="center" wrapText="1"/>
    </xf>
    <xf numFmtId="0" fontId="44" fillId="0" borderId="30" xfId="0" applyFont="1" applyFill="1" applyBorder="1" applyAlignment="1">
      <alignment horizontal="left" vertical="top" wrapText="1"/>
    </xf>
    <xf numFmtId="0" fontId="44" fillId="0" borderId="70" xfId="0" applyFont="1" applyFill="1" applyBorder="1" applyAlignment="1">
      <alignment horizontal="left" vertical="top" wrapText="1"/>
    </xf>
    <xf numFmtId="0" fontId="44" fillId="0" borderId="21" xfId="0" applyFont="1" applyFill="1" applyBorder="1" applyAlignment="1">
      <alignment horizontal="left" vertical="top" wrapText="1"/>
    </xf>
    <xf numFmtId="0" fontId="44" fillId="0" borderId="48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top" wrapText="1"/>
    </xf>
    <xf numFmtId="0" fontId="44" fillId="0" borderId="50" xfId="0" applyFont="1" applyFill="1" applyBorder="1" applyAlignment="1">
      <alignment horizontal="left" vertical="top" wrapText="1"/>
    </xf>
    <xf numFmtId="0" fontId="44" fillId="0" borderId="29" xfId="0" applyFont="1" applyFill="1" applyBorder="1" applyAlignment="1">
      <alignment horizontal="left" vertical="top" wrapText="1"/>
    </xf>
    <xf numFmtId="0" fontId="44" fillId="0" borderId="4" xfId="0" applyFont="1" applyFill="1" applyBorder="1" applyAlignment="1">
      <alignment horizontal="left" vertical="top" wrapText="1"/>
    </xf>
    <xf numFmtId="0" fontId="44" fillId="0" borderId="17" xfId="0" applyFont="1" applyFill="1" applyBorder="1" applyAlignment="1">
      <alignment horizontal="left" vertical="top" wrapText="1"/>
    </xf>
    <xf numFmtId="0" fontId="42" fillId="16" borderId="4" xfId="0" applyFont="1" applyFill="1" applyBorder="1" applyAlignment="1">
      <alignment horizontal="center" vertical="top" wrapText="1"/>
    </xf>
    <xf numFmtId="0" fontId="18" fillId="15" borderId="0" xfId="0" applyFont="1" applyFill="1" applyAlignment="1">
      <alignment horizontal="center" vertical="center" wrapText="1"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15" borderId="0" xfId="0" applyFont="1" applyFill="1" applyAlignment="1">
      <alignment horizontal="center" vertical="center"/>
    </xf>
    <xf numFmtId="0" fontId="10" fillId="15" borderId="0" xfId="0" applyFont="1" applyFill="1" applyBorder="1" applyAlignment="1">
      <alignment horizontal="center" vertical="center"/>
    </xf>
  </cellXfs>
  <cellStyles count="105">
    <cellStyle name="Excel Built-in Normal" xfId="28"/>
    <cellStyle name="Excel Built-in Output" xfId="29"/>
    <cellStyle name="Вывод" xfId="4" builtinId="21"/>
    <cellStyle name="Обычный" xfId="0" builtinId="0"/>
    <cellStyle name="Обычный 2" xfId="3"/>
    <cellStyle name="Обычный 2 10" xfId="30"/>
    <cellStyle name="Обычный 2 2" xfId="5"/>
    <cellStyle name="Обычный 2 2 2" xfId="7"/>
    <cellStyle name="Обычный 2 2 2 2" xfId="8"/>
    <cellStyle name="Обычный 2 2 2 2 2" xfId="31"/>
    <cellStyle name="Обычный 2 2 2 2 3" xfId="32"/>
    <cellStyle name="Обычный 2 2 2 2 4" xfId="33"/>
    <cellStyle name="Обычный 2 2 2 3" xfId="34"/>
    <cellStyle name="Обычный 2 2 2 4" xfId="35"/>
    <cellStyle name="Обычный 2 2 2 5" xfId="36"/>
    <cellStyle name="Обычный 2 2 3" xfId="9"/>
    <cellStyle name="Обычный 2 2 3 2" xfId="10"/>
    <cellStyle name="Обычный 2 2 3 2 2" xfId="37"/>
    <cellStyle name="Обычный 2 2 3 2 3" xfId="38"/>
    <cellStyle name="Обычный 2 2 3 2 4" xfId="39"/>
    <cellStyle name="Обычный 2 2 3 3" xfId="40"/>
    <cellStyle name="Обычный 2 2 3 4" xfId="41"/>
    <cellStyle name="Обычный 2 2 3 5" xfId="42"/>
    <cellStyle name="Обычный 2 2 4" xfId="11"/>
    <cellStyle name="Обычный 2 2 4 2" xfId="12"/>
    <cellStyle name="Обычный 2 2 4 2 2" xfId="43"/>
    <cellStyle name="Обычный 2 2 4 2 3" xfId="44"/>
    <cellStyle name="Обычный 2 2 4 2 4" xfId="45"/>
    <cellStyle name="Обычный 2 2 4 3" xfId="46"/>
    <cellStyle name="Обычный 2 2 4 4" xfId="47"/>
    <cellStyle name="Обычный 2 2 4 5" xfId="48"/>
    <cellStyle name="Обычный 2 2 5" xfId="13"/>
    <cellStyle name="Обычный 2 2 5 2" xfId="49"/>
    <cellStyle name="Обычный 2 2 5 3" xfId="50"/>
    <cellStyle name="Обычный 2 2 5 4" xfId="51"/>
    <cellStyle name="Обычный 2 2 6" xfId="52"/>
    <cellStyle name="Обычный 2 2 7" xfId="53"/>
    <cellStyle name="Обычный 2 2 8" xfId="54"/>
    <cellStyle name="Обычный 2 3" xfId="6"/>
    <cellStyle name="Обычный 2 3 2" xfId="14"/>
    <cellStyle name="Обычный 2 3 2 2" xfId="15"/>
    <cellStyle name="Обычный 2 3 2 2 2" xfId="55"/>
    <cellStyle name="Обычный 2 3 2 2 3" xfId="56"/>
    <cellStyle name="Обычный 2 3 2 2 4" xfId="57"/>
    <cellStyle name="Обычный 2 3 2 3" xfId="58"/>
    <cellStyle name="Обычный 2 3 2 4" xfId="59"/>
    <cellStyle name="Обычный 2 3 2 5" xfId="60"/>
    <cellStyle name="Обычный 2 3 3" xfId="16"/>
    <cellStyle name="Обычный 2 3 3 2" xfId="17"/>
    <cellStyle name="Обычный 2 3 3 2 2" xfId="61"/>
    <cellStyle name="Обычный 2 3 3 2 3" xfId="62"/>
    <cellStyle name="Обычный 2 3 3 2 4" xfId="63"/>
    <cellStyle name="Обычный 2 3 3 3" xfId="64"/>
    <cellStyle name="Обычный 2 3 3 4" xfId="65"/>
    <cellStyle name="Обычный 2 3 3 5" xfId="66"/>
    <cellStyle name="Обычный 2 3 4" xfId="18"/>
    <cellStyle name="Обычный 2 3 4 2" xfId="19"/>
    <cellStyle name="Обычный 2 3 4 2 2" xfId="67"/>
    <cellStyle name="Обычный 2 3 4 2 3" xfId="68"/>
    <cellStyle name="Обычный 2 3 4 2 4" xfId="69"/>
    <cellStyle name="Обычный 2 3 4 3" xfId="70"/>
    <cellStyle name="Обычный 2 3 4 4" xfId="71"/>
    <cellStyle name="Обычный 2 3 4 5" xfId="72"/>
    <cellStyle name="Обычный 2 3 5" xfId="20"/>
    <cellStyle name="Обычный 2 3 5 2" xfId="73"/>
    <cellStyle name="Обычный 2 3 5 3" xfId="74"/>
    <cellStyle name="Обычный 2 3 5 4" xfId="75"/>
    <cellStyle name="Обычный 2 3 6" xfId="76"/>
    <cellStyle name="Обычный 2 3 7" xfId="77"/>
    <cellStyle name="Обычный 2 3 8" xfId="78"/>
    <cellStyle name="Обычный 2 4" xfId="21"/>
    <cellStyle name="Обычный 2 4 2" xfId="22"/>
    <cellStyle name="Обычный 2 4 2 2" xfId="79"/>
    <cellStyle name="Обычный 2 4 2 3" xfId="80"/>
    <cellStyle name="Обычный 2 4 2 4" xfId="81"/>
    <cellStyle name="Обычный 2 4 3" xfId="82"/>
    <cellStyle name="Обычный 2 4 4" xfId="83"/>
    <cellStyle name="Обычный 2 4 5" xfId="84"/>
    <cellStyle name="Обычный 2 5" xfId="23"/>
    <cellStyle name="Обычный 2 5 2" xfId="24"/>
    <cellStyle name="Обычный 2 5 2 2" xfId="85"/>
    <cellStyle name="Обычный 2 5 2 3" xfId="86"/>
    <cellStyle name="Обычный 2 5 2 4" xfId="87"/>
    <cellStyle name="Обычный 2 5 3" xfId="88"/>
    <cellStyle name="Обычный 2 5 4" xfId="89"/>
    <cellStyle name="Обычный 2 5 5" xfId="90"/>
    <cellStyle name="Обычный 2 6" xfId="25"/>
    <cellStyle name="Обычный 2 6 2" xfId="26"/>
    <cellStyle name="Обычный 2 6 2 2" xfId="91"/>
    <cellStyle name="Обычный 2 6 2 3" xfId="92"/>
    <cellStyle name="Обычный 2 6 2 4" xfId="93"/>
    <cellStyle name="Обычный 2 6 3" xfId="94"/>
    <cellStyle name="Обычный 2 6 4" xfId="95"/>
    <cellStyle name="Обычный 2 6 5" xfId="96"/>
    <cellStyle name="Обычный 2 7" xfId="27"/>
    <cellStyle name="Обычный 2 7 2" xfId="97"/>
    <cellStyle name="Обычный 2 7 3" xfId="98"/>
    <cellStyle name="Обычный 2 7 4" xfId="99"/>
    <cellStyle name="Обычный 2 8" xfId="100"/>
    <cellStyle name="Обычный 2 9" xfId="101"/>
    <cellStyle name="Обычный 3" xfId="102"/>
    <cellStyle name="Обычный 4" xfId="103"/>
    <cellStyle name="Процентный" xfId="2" builtinId="5"/>
    <cellStyle name="Финансовый" xfId="1" builtinId="3"/>
    <cellStyle name="Финансовый 2" xfId="10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stacked"/>
        <c:ser>
          <c:idx val="1"/>
          <c:order val="0"/>
          <c:tx>
            <c:strRef>
              <c:f>'1.Движение'!$P$17</c:f>
              <c:strCache>
                <c:ptCount val="1"/>
                <c:pt idx="0">
                  <c:v>НОО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'1.Движение'!$O$18:$O$26</c:f>
              <c:strCache>
                <c:ptCount val="9"/>
                <c:pt idx="0">
                  <c:v>Гимназия</c:v>
                </c:pt>
                <c:pt idx="1">
                  <c:v>СОШ № 1</c:v>
                </c:pt>
                <c:pt idx="2">
                  <c:v>СОШ №2</c:v>
                </c:pt>
                <c:pt idx="3">
                  <c:v>СОШ №3</c:v>
                </c:pt>
                <c:pt idx="4">
                  <c:v>СОШ № 4</c:v>
                </c:pt>
                <c:pt idx="5">
                  <c:v>СОШ № 5</c:v>
                </c:pt>
                <c:pt idx="6">
                  <c:v>СОШ № 6</c:v>
                </c:pt>
                <c:pt idx="7">
                  <c:v>ШС № 7</c:v>
                </c:pt>
                <c:pt idx="8">
                  <c:v>СОШ №8 </c:v>
                </c:pt>
              </c:strCache>
            </c:strRef>
          </c:cat>
          <c:val>
            <c:numRef>
              <c:f>'1.Движение'!$P$18:$P$26</c:f>
              <c:numCache>
                <c:formatCode>General</c:formatCode>
                <c:ptCount val="9"/>
                <c:pt idx="0">
                  <c:v>589</c:v>
                </c:pt>
                <c:pt idx="1">
                  <c:v>946</c:v>
                </c:pt>
                <c:pt idx="2">
                  <c:v>316</c:v>
                </c:pt>
                <c:pt idx="3">
                  <c:v>855</c:v>
                </c:pt>
                <c:pt idx="4">
                  <c:v>850</c:v>
                </c:pt>
                <c:pt idx="5">
                  <c:v>616</c:v>
                </c:pt>
                <c:pt idx="6">
                  <c:v>569</c:v>
                </c:pt>
                <c:pt idx="7">
                  <c:v>1002</c:v>
                </c:pt>
                <c:pt idx="8">
                  <c:v>975</c:v>
                </c:pt>
              </c:numCache>
            </c:numRef>
          </c:val>
        </c:ser>
        <c:ser>
          <c:idx val="2"/>
          <c:order val="1"/>
          <c:tx>
            <c:strRef>
              <c:f>'1.Движение'!$Q$17</c:f>
              <c:strCache>
                <c:ptCount val="1"/>
                <c:pt idx="0">
                  <c:v>ООО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'1.Движение'!$O$18:$O$26</c:f>
              <c:strCache>
                <c:ptCount val="9"/>
                <c:pt idx="0">
                  <c:v>Гимназия</c:v>
                </c:pt>
                <c:pt idx="1">
                  <c:v>СОШ № 1</c:v>
                </c:pt>
                <c:pt idx="2">
                  <c:v>СОШ №2</c:v>
                </c:pt>
                <c:pt idx="3">
                  <c:v>СОШ №3</c:v>
                </c:pt>
                <c:pt idx="4">
                  <c:v>СОШ № 4</c:v>
                </c:pt>
                <c:pt idx="5">
                  <c:v>СОШ № 5</c:v>
                </c:pt>
                <c:pt idx="6">
                  <c:v>СОШ № 6</c:v>
                </c:pt>
                <c:pt idx="7">
                  <c:v>ШС № 7</c:v>
                </c:pt>
                <c:pt idx="8">
                  <c:v>СОШ №8 </c:v>
                </c:pt>
              </c:strCache>
            </c:strRef>
          </c:cat>
          <c:val>
            <c:numRef>
              <c:f>'1.Движение'!$Q$18:$Q$26</c:f>
              <c:numCache>
                <c:formatCode>General</c:formatCode>
                <c:ptCount val="9"/>
                <c:pt idx="0">
                  <c:v>545</c:v>
                </c:pt>
                <c:pt idx="1">
                  <c:v>1033</c:v>
                </c:pt>
                <c:pt idx="2">
                  <c:v>350</c:v>
                </c:pt>
                <c:pt idx="3">
                  <c:v>917</c:v>
                </c:pt>
                <c:pt idx="4">
                  <c:v>810</c:v>
                </c:pt>
                <c:pt idx="5">
                  <c:v>691</c:v>
                </c:pt>
                <c:pt idx="6">
                  <c:v>605</c:v>
                </c:pt>
                <c:pt idx="7">
                  <c:v>519</c:v>
                </c:pt>
                <c:pt idx="8">
                  <c:v>953</c:v>
                </c:pt>
              </c:numCache>
            </c:numRef>
          </c:val>
        </c:ser>
        <c:ser>
          <c:idx val="0"/>
          <c:order val="2"/>
          <c:tx>
            <c:strRef>
              <c:f>'1.Движение'!$R$17</c:f>
              <c:strCache>
                <c:ptCount val="1"/>
                <c:pt idx="0">
                  <c:v>СОО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'1.Движение'!$O$18:$O$26</c:f>
              <c:strCache>
                <c:ptCount val="9"/>
                <c:pt idx="0">
                  <c:v>Гимназия</c:v>
                </c:pt>
                <c:pt idx="1">
                  <c:v>СОШ № 1</c:v>
                </c:pt>
                <c:pt idx="2">
                  <c:v>СОШ №2</c:v>
                </c:pt>
                <c:pt idx="3">
                  <c:v>СОШ №3</c:v>
                </c:pt>
                <c:pt idx="4">
                  <c:v>СОШ № 4</c:v>
                </c:pt>
                <c:pt idx="5">
                  <c:v>СОШ № 5</c:v>
                </c:pt>
                <c:pt idx="6">
                  <c:v>СОШ № 6</c:v>
                </c:pt>
                <c:pt idx="7">
                  <c:v>ШС № 7</c:v>
                </c:pt>
                <c:pt idx="8">
                  <c:v>СОШ №8 </c:v>
                </c:pt>
              </c:strCache>
            </c:strRef>
          </c:cat>
          <c:val>
            <c:numRef>
              <c:f>'1.Движение'!$R$18:$R$26</c:f>
              <c:numCache>
                <c:formatCode>General</c:formatCode>
                <c:ptCount val="9"/>
                <c:pt idx="0">
                  <c:v>152</c:v>
                </c:pt>
                <c:pt idx="1">
                  <c:v>280</c:v>
                </c:pt>
                <c:pt idx="2">
                  <c:v>51</c:v>
                </c:pt>
                <c:pt idx="3">
                  <c:v>179</c:v>
                </c:pt>
                <c:pt idx="4">
                  <c:v>141</c:v>
                </c:pt>
                <c:pt idx="5">
                  <c:v>111</c:v>
                </c:pt>
                <c:pt idx="6">
                  <c:v>83</c:v>
                </c:pt>
                <c:pt idx="7">
                  <c:v>101</c:v>
                </c:pt>
                <c:pt idx="8">
                  <c:v>167</c:v>
                </c:pt>
              </c:numCache>
            </c:numRef>
          </c:val>
        </c:ser>
        <c:dLbls/>
        <c:shape val="box"/>
        <c:axId val="78439936"/>
        <c:axId val="78441472"/>
        <c:axId val="0"/>
      </c:bar3DChart>
      <c:catAx>
        <c:axId val="78439936"/>
        <c:scaling>
          <c:orientation val="minMax"/>
        </c:scaling>
        <c:axPos val="b"/>
        <c:numFmt formatCode="General" sourceLinked="0"/>
        <c:tickLblPos val="nextTo"/>
        <c:crossAx val="78441472"/>
        <c:crosses val="autoZero"/>
        <c:auto val="1"/>
        <c:lblAlgn val="ctr"/>
        <c:lblOffset val="100"/>
      </c:catAx>
      <c:valAx>
        <c:axId val="78441472"/>
        <c:scaling>
          <c:orientation val="minMax"/>
        </c:scaling>
        <c:axPos val="l"/>
        <c:majorGridlines/>
        <c:numFmt formatCode="General" sourceLinked="1"/>
        <c:tickLblPos val="nextTo"/>
        <c:crossAx val="7843993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4"/>
              <c:layout>
                <c:manualLayout>
                  <c:x val="5.8870406824147042E-2"/>
                  <c:y val="-0.17607684456109676"/>
                </c:manualLayout>
              </c:layout>
              <c:showVal val="1"/>
            </c:dLbl>
            <c:showVal val="1"/>
            <c:showLeaderLines val="1"/>
          </c:dLbls>
          <c:cat>
            <c:strRef>
              <c:f>'8.Смены'!$G$5:$G$13</c:f>
              <c:strCache>
                <c:ptCount val="9"/>
                <c:pt idx="0">
                  <c:v>Гимназия</c:v>
                </c:pt>
                <c:pt idx="1">
                  <c:v>СОШ №1</c:v>
                </c:pt>
                <c:pt idx="2">
                  <c:v>СОШ №2</c:v>
                </c:pt>
                <c:pt idx="3">
                  <c:v>СОШ №3</c:v>
                </c:pt>
                <c:pt idx="4">
                  <c:v>СОШ №4</c:v>
                </c:pt>
                <c:pt idx="5">
                  <c:v>СОШ №5</c:v>
                </c:pt>
                <c:pt idx="6">
                  <c:v>СОШ №6</c:v>
                </c:pt>
                <c:pt idx="7">
                  <c:v>СОШ №7</c:v>
                </c:pt>
                <c:pt idx="8">
                  <c:v>СОШ №8</c:v>
                </c:pt>
              </c:strCache>
            </c:strRef>
          </c:cat>
          <c:val>
            <c:numRef>
              <c:f>'8.Смены'!$H$5:$H$13</c:f>
              <c:numCache>
                <c:formatCode>0.00</c:formatCode>
                <c:ptCount val="9"/>
                <c:pt idx="0">
                  <c:v>39.191290824261273</c:v>
                </c:pt>
                <c:pt idx="1">
                  <c:v>50.287737937140328</c:v>
                </c:pt>
                <c:pt idx="2">
                  <c:v>38.214783821478385</c:v>
                </c:pt>
                <c:pt idx="3">
                  <c:v>49.923116350589439</c:v>
                </c:pt>
                <c:pt idx="4">
                  <c:v>45.863409217101612</c:v>
                </c:pt>
                <c:pt idx="5">
                  <c:v>49.788434414668551</c:v>
                </c:pt>
                <c:pt idx="6">
                  <c:v>37.788385043754971</c:v>
                </c:pt>
                <c:pt idx="7">
                  <c:v>44.759556103575832</c:v>
                </c:pt>
                <c:pt idx="8">
                  <c:v>45.632458233890212</c:v>
                </c:pt>
              </c:numCache>
            </c:numRef>
          </c:val>
        </c:ser>
        <c:dLbls/>
      </c:pie3DChart>
    </c:plotArea>
    <c:legend>
      <c:legendPos val="r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stacked"/>
        <c:ser>
          <c:idx val="0"/>
          <c:order val="0"/>
          <c:tx>
            <c:strRef>
              <c:f>'8.Смены'!$C$3:$D$3</c:f>
              <c:strCache>
                <c:ptCount val="1"/>
                <c:pt idx="0">
                  <c:v>I смена</c:v>
                </c:pt>
              </c:strCache>
            </c:strRef>
          </c:tx>
          <c:dLbls>
            <c:showVal val="1"/>
          </c:dLbls>
          <c:cat>
            <c:strRef>
              <c:f>'8.Смены'!$G$5:$G$14</c:f>
              <c:strCache>
                <c:ptCount val="10"/>
                <c:pt idx="0">
                  <c:v>Гимназия</c:v>
                </c:pt>
                <c:pt idx="1">
                  <c:v>СОШ №1</c:v>
                </c:pt>
                <c:pt idx="2">
                  <c:v>СОШ №2</c:v>
                </c:pt>
                <c:pt idx="3">
                  <c:v>СОШ №3</c:v>
                </c:pt>
                <c:pt idx="4">
                  <c:v>СОШ №4</c:v>
                </c:pt>
                <c:pt idx="5">
                  <c:v>СОШ №5</c:v>
                </c:pt>
                <c:pt idx="6">
                  <c:v>СОШ №6</c:v>
                </c:pt>
                <c:pt idx="7">
                  <c:v>СОШ №7</c:v>
                </c:pt>
                <c:pt idx="8">
                  <c:v>СОШ №8</c:v>
                </c:pt>
                <c:pt idx="9">
                  <c:v>Всего по МО</c:v>
                </c:pt>
              </c:strCache>
            </c:strRef>
          </c:cat>
          <c:val>
            <c:numRef>
              <c:f>'8.Смены'!$I$5:$I$14</c:f>
              <c:numCache>
                <c:formatCode>0.00</c:formatCode>
                <c:ptCount val="10"/>
                <c:pt idx="0">
                  <c:v>60.808709175738727</c:v>
                </c:pt>
                <c:pt idx="1">
                  <c:v>49.712262062859672</c:v>
                </c:pt>
                <c:pt idx="2">
                  <c:v>61.785216178521615</c:v>
                </c:pt>
                <c:pt idx="3">
                  <c:v>50.076883649410561</c:v>
                </c:pt>
                <c:pt idx="4">
                  <c:v>54.136590782898388</c:v>
                </c:pt>
                <c:pt idx="5">
                  <c:v>50.211565585331449</c:v>
                </c:pt>
                <c:pt idx="6">
                  <c:v>62.211614956245029</c:v>
                </c:pt>
                <c:pt idx="7">
                  <c:v>55.240443896424168</c:v>
                </c:pt>
                <c:pt idx="8">
                  <c:v>54.367541766109788</c:v>
                </c:pt>
                <c:pt idx="9">
                  <c:v>54.345411634041369</c:v>
                </c:pt>
              </c:numCache>
            </c:numRef>
          </c:val>
        </c:ser>
        <c:ser>
          <c:idx val="1"/>
          <c:order val="1"/>
          <c:tx>
            <c:strRef>
              <c:f>'8.Смены'!$E$3:$F$3</c:f>
              <c:strCache>
                <c:ptCount val="1"/>
                <c:pt idx="0">
                  <c:v>II смена</c:v>
                </c:pt>
              </c:strCache>
            </c:strRef>
          </c:tx>
          <c:dLbls>
            <c:showVal val="1"/>
          </c:dLbls>
          <c:cat>
            <c:strRef>
              <c:f>'8.Смены'!$G$5:$G$14</c:f>
              <c:strCache>
                <c:ptCount val="10"/>
                <c:pt idx="0">
                  <c:v>Гимназия</c:v>
                </c:pt>
                <c:pt idx="1">
                  <c:v>СОШ №1</c:v>
                </c:pt>
                <c:pt idx="2">
                  <c:v>СОШ №2</c:v>
                </c:pt>
                <c:pt idx="3">
                  <c:v>СОШ №3</c:v>
                </c:pt>
                <c:pt idx="4">
                  <c:v>СОШ №4</c:v>
                </c:pt>
                <c:pt idx="5">
                  <c:v>СОШ №5</c:v>
                </c:pt>
                <c:pt idx="6">
                  <c:v>СОШ №6</c:v>
                </c:pt>
                <c:pt idx="7">
                  <c:v>СОШ №7</c:v>
                </c:pt>
                <c:pt idx="8">
                  <c:v>СОШ №8</c:v>
                </c:pt>
                <c:pt idx="9">
                  <c:v>Всего по МО</c:v>
                </c:pt>
              </c:strCache>
            </c:strRef>
          </c:cat>
          <c:val>
            <c:numRef>
              <c:f>'8.Смены'!$J$5:$J$14</c:f>
              <c:numCache>
                <c:formatCode>0.00</c:formatCode>
                <c:ptCount val="10"/>
                <c:pt idx="0">
                  <c:v>44.9225473321859</c:v>
                </c:pt>
                <c:pt idx="1">
                  <c:v>47.894493290143451</c:v>
                </c:pt>
                <c:pt idx="2">
                  <c:v>48.821989528795811</c:v>
                </c:pt>
                <c:pt idx="3">
                  <c:v>46.699669966996701</c:v>
                </c:pt>
                <c:pt idx="4">
                  <c:v>19.45773524720893</c:v>
                </c:pt>
                <c:pt idx="5">
                  <c:v>49.407665505226483</c:v>
                </c:pt>
                <c:pt idx="6">
                  <c:v>54.29718875502008</c:v>
                </c:pt>
                <c:pt idx="8">
                  <c:v>48.216340621403916</c:v>
                </c:pt>
                <c:pt idx="9">
                  <c:v>45.313984624686881</c:v>
                </c:pt>
              </c:numCache>
            </c:numRef>
          </c:val>
        </c:ser>
        <c:dLbls/>
        <c:overlap val="100"/>
        <c:axId val="80212736"/>
        <c:axId val="80214272"/>
      </c:barChart>
      <c:catAx>
        <c:axId val="80212736"/>
        <c:scaling>
          <c:orientation val="minMax"/>
        </c:scaling>
        <c:axPos val="b"/>
        <c:tickLblPos val="nextTo"/>
        <c:crossAx val="80214272"/>
        <c:crosses val="autoZero"/>
        <c:auto val="1"/>
        <c:lblAlgn val="ctr"/>
        <c:lblOffset val="100"/>
      </c:catAx>
      <c:valAx>
        <c:axId val="80214272"/>
        <c:scaling>
          <c:orientation val="minMax"/>
        </c:scaling>
        <c:axPos val="l"/>
        <c:majorGridlines/>
        <c:numFmt formatCode="0.00" sourceLinked="1"/>
        <c:tickLblPos val="nextTo"/>
        <c:crossAx val="8021273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stacked"/>
        <c:ser>
          <c:idx val="1"/>
          <c:order val="0"/>
          <c:tx>
            <c:strRef>
              <c:f>'1.Движение'!$P$17</c:f>
              <c:strCache>
                <c:ptCount val="1"/>
                <c:pt idx="0">
                  <c:v>НОО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'1.Движение'!$O$18:$O$26</c:f>
              <c:strCache>
                <c:ptCount val="9"/>
                <c:pt idx="0">
                  <c:v>Гимназия</c:v>
                </c:pt>
                <c:pt idx="1">
                  <c:v>СОШ № 1</c:v>
                </c:pt>
                <c:pt idx="2">
                  <c:v>СОШ №2</c:v>
                </c:pt>
                <c:pt idx="3">
                  <c:v>СОШ №3</c:v>
                </c:pt>
                <c:pt idx="4">
                  <c:v>СОШ № 4</c:v>
                </c:pt>
                <c:pt idx="5">
                  <c:v>СОШ № 5</c:v>
                </c:pt>
                <c:pt idx="6">
                  <c:v>СОШ № 6</c:v>
                </c:pt>
                <c:pt idx="7">
                  <c:v>ШС № 7</c:v>
                </c:pt>
                <c:pt idx="8">
                  <c:v>СОШ №8 </c:v>
                </c:pt>
              </c:strCache>
            </c:strRef>
          </c:cat>
          <c:val>
            <c:numRef>
              <c:f>'1.Движение'!$P$18:$P$26</c:f>
              <c:numCache>
                <c:formatCode>General</c:formatCode>
                <c:ptCount val="9"/>
                <c:pt idx="0">
                  <c:v>589</c:v>
                </c:pt>
                <c:pt idx="1">
                  <c:v>946</c:v>
                </c:pt>
                <c:pt idx="2">
                  <c:v>316</c:v>
                </c:pt>
                <c:pt idx="3">
                  <c:v>855</c:v>
                </c:pt>
                <c:pt idx="4">
                  <c:v>850</c:v>
                </c:pt>
                <c:pt idx="5">
                  <c:v>616</c:v>
                </c:pt>
                <c:pt idx="6">
                  <c:v>569</c:v>
                </c:pt>
                <c:pt idx="7">
                  <c:v>1002</c:v>
                </c:pt>
                <c:pt idx="8">
                  <c:v>975</c:v>
                </c:pt>
              </c:numCache>
            </c:numRef>
          </c:val>
        </c:ser>
        <c:ser>
          <c:idx val="2"/>
          <c:order val="1"/>
          <c:tx>
            <c:strRef>
              <c:f>'1.Движение'!$Q$17</c:f>
              <c:strCache>
                <c:ptCount val="1"/>
                <c:pt idx="0">
                  <c:v>ООО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'1.Движение'!$O$18:$O$26</c:f>
              <c:strCache>
                <c:ptCount val="9"/>
                <c:pt idx="0">
                  <c:v>Гимназия</c:v>
                </c:pt>
                <c:pt idx="1">
                  <c:v>СОШ № 1</c:v>
                </c:pt>
                <c:pt idx="2">
                  <c:v>СОШ №2</c:v>
                </c:pt>
                <c:pt idx="3">
                  <c:v>СОШ №3</c:v>
                </c:pt>
                <c:pt idx="4">
                  <c:v>СОШ № 4</c:v>
                </c:pt>
                <c:pt idx="5">
                  <c:v>СОШ № 5</c:v>
                </c:pt>
                <c:pt idx="6">
                  <c:v>СОШ № 6</c:v>
                </c:pt>
                <c:pt idx="7">
                  <c:v>ШС № 7</c:v>
                </c:pt>
                <c:pt idx="8">
                  <c:v>СОШ №8 </c:v>
                </c:pt>
              </c:strCache>
            </c:strRef>
          </c:cat>
          <c:val>
            <c:numRef>
              <c:f>'1.Движение'!$Q$18:$Q$26</c:f>
              <c:numCache>
                <c:formatCode>General</c:formatCode>
                <c:ptCount val="9"/>
                <c:pt idx="0">
                  <c:v>545</c:v>
                </c:pt>
                <c:pt idx="1">
                  <c:v>1033</c:v>
                </c:pt>
                <c:pt idx="2">
                  <c:v>350</c:v>
                </c:pt>
                <c:pt idx="3">
                  <c:v>917</c:v>
                </c:pt>
                <c:pt idx="4">
                  <c:v>810</c:v>
                </c:pt>
                <c:pt idx="5">
                  <c:v>691</c:v>
                </c:pt>
                <c:pt idx="6">
                  <c:v>605</c:v>
                </c:pt>
                <c:pt idx="7">
                  <c:v>519</c:v>
                </c:pt>
                <c:pt idx="8">
                  <c:v>953</c:v>
                </c:pt>
              </c:numCache>
            </c:numRef>
          </c:val>
        </c:ser>
        <c:ser>
          <c:idx val="0"/>
          <c:order val="2"/>
          <c:tx>
            <c:strRef>
              <c:f>'1.Движение'!$R$17</c:f>
              <c:strCache>
                <c:ptCount val="1"/>
                <c:pt idx="0">
                  <c:v>СОО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'1.Движение'!$O$18:$O$26</c:f>
              <c:strCache>
                <c:ptCount val="9"/>
                <c:pt idx="0">
                  <c:v>Гимназия</c:v>
                </c:pt>
                <c:pt idx="1">
                  <c:v>СОШ № 1</c:v>
                </c:pt>
                <c:pt idx="2">
                  <c:v>СОШ №2</c:v>
                </c:pt>
                <c:pt idx="3">
                  <c:v>СОШ №3</c:v>
                </c:pt>
                <c:pt idx="4">
                  <c:v>СОШ № 4</c:v>
                </c:pt>
                <c:pt idx="5">
                  <c:v>СОШ № 5</c:v>
                </c:pt>
                <c:pt idx="6">
                  <c:v>СОШ № 6</c:v>
                </c:pt>
                <c:pt idx="7">
                  <c:v>ШС № 7</c:v>
                </c:pt>
                <c:pt idx="8">
                  <c:v>СОШ №8 </c:v>
                </c:pt>
              </c:strCache>
            </c:strRef>
          </c:cat>
          <c:val>
            <c:numRef>
              <c:f>'1.Движение'!$R$18:$R$26</c:f>
              <c:numCache>
                <c:formatCode>General</c:formatCode>
                <c:ptCount val="9"/>
                <c:pt idx="0">
                  <c:v>152</c:v>
                </c:pt>
                <c:pt idx="1">
                  <c:v>280</c:v>
                </c:pt>
                <c:pt idx="2">
                  <c:v>51</c:v>
                </c:pt>
                <c:pt idx="3">
                  <c:v>179</c:v>
                </c:pt>
                <c:pt idx="4">
                  <c:v>141</c:v>
                </c:pt>
                <c:pt idx="5">
                  <c:v>111</c:v>
                </c:pt>
                <c:pt idx="6">
                  <c:v>83</c:v>
                </c:pt>
                <c:pt idx="7">
                  <c:v>101</c:v>
                </c:pt>
                <c:pt idx="8">
                  <c:v>167</c:v>
                </c:pt>
              </c:numCache>
            </c:numRef>
          </c:val>
        </c:ser>
        <c:dLbls/>
        <c:shape val="box"/>
        <c:axId val="78170752"/>
        <c:axId val="78180736"/>
        <c:axId val="0"/>
      </c:bar3DChart>
      <c:catAx>
        <c:axId val="78170752"/>
        <c:scaling>
          <c:orientation val="minMax"/>
        </c:scaling>
        <c:axPos val="b"/>
        <c:numFmt formatCode="General" sourceLinked="0"/>
        <c:tickLblPos val="nextTo"/>
        <c:crossAx val="78180736"/>
        <c:crosses val="autoZero"/>
        <c:auto val="1"/>
        <c:lblAlgn val="ctr"/>
        <c:lblOffset val="100"/>
      </c:catAx>
      <c:valAx>
        <c:axId val="78180736"/>
        <c:scaling>
          <c:orientation val="minMax"/>
        </c:scaling>
        <c:axPos val="l"/>
        <c:majorGridlines/>
        <c:numFmt formatCode="General" sourceLinked="1"/>
        <c:tickLblPos val="nextTo"/>
        <c:crossAx val="7817075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6.0204632265027355E-2"/>
          <c:y val="4.214129483814541E-2"/>
          <c:w val="0.78942024263550437"/>
          <c:h val="0.73106468716654904"/>
        </c:manualLayout>
      </c:layout>
      <c:bar3DChart>
        <c:barDir val="col"/>
        <c:grouping val="clustered"/>
        <c:ser>
          <c:idx val="0"/>
          <c:order val="0"/>
          <c:tx>
            <c:strRef>
              <c:f>'3.Качество'!$U$45</c:f>
              <c:strCache>
                <c:ptCount val="1"/>
                <c:pt idx="0">
                  <c:v>общая успеваемость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Val val="1"/>
          </c:dLbls>
          <c:cat>
            <c:strRef>
              <c:f>'3.Качество'!$T$46:$T$52</c:f>
              <c:strCache>
                <c:ptCount val="7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  <c:pt idx="3">
                  <c:v>2017-2018</c:v>
                </c:pt>
                <c:pt idx="4">
                  <c:v>2018-2019</c:v>
                </c:pt>
                <c:pt idx="5">
                  <c:v>2019-2020</c:v>
                </c:pt>
                <c:pt idx="6">
                  <c:v>2020-2021</c:v>
                </c:pt>
              </c:strCache>
            </c:strRef>
          </c:cat>
          <c:val>
            <c:numRef>
              <c:f>'3.Качество'!$U$46:$U$52</c:f>
              <c:numCache>
                <c:formatCode>General</c:formatCode>
                <c:ptCount val="7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99</c:v>
                </c:pt>
                <c:pt idx="4">
                  <c:v>98</c:v>
                </c:pt>
                <c:pt idx="5">
                  <c:v>95.9</c:v>
                </c:pt>
                <c:pt idx="6">
                  <c:v>98.2</c:v>
                </c:pt>
              </c:numCache>
            </c:numRef>
          </c:val>
        </c:ser>
        <c:ser>
          <c:idx val="1"/>
          <c:order val="1"/>
          <c:tx>
            <c:strRef>
              <c:f>'3.Качество'!$V$45</c:f>
              <c:strCache>
                <c:ptCount val="1"/>
                <c:pt idx="0">
                  <c:v>качественная успеваемость</c:v>
                </c:pt>
              </c:strCache>
            </c:strRef>
          </c:tx>
          <c:dLbls>
            <c:dLbl>
              <c:idx val="0"/>
              <c:layout>
                <c:manualLayout>
                  <c:x val="3.0555555555555582E-2"/>
                  <c:y val="-3.6453776611257095E-7"/>
                </c:manualLayout>
              </c:layout>
              <c:showVal val="1"/>
            </c:dLbl>
            <c:dLbl>
              <c:idx val="1"/>
              <c:layout>
                <c:manualLayout>
                  <c:x val="2.7777777777777877E-2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3.8888888888888945E-2"/>
                  <c:y val="4.6296296296296858E-3"/>
                </c:manualLayout>
              </c:layout>
              <c:showVal val="1"/>
            </c:dLbl>
            <c:dLbl>
              <c:idx val="3"/>
              <c:layout>
                <c:manualLayout>
                  <c:x val="1.9444444444444445E-2"/>
                  <c:y val="9.2592592592592921E-2"/>
                </c:manualLayout>
              </c:layout>
              <c:showVal val="1"/>
            </c:dLbl>
            <c:dLbl>
              <c:idx val="4"/>
              <c:layout>
                <c:manualLayout>
                  <c:x val="8.3333333333333367E-3"/>
                  <c:y val="0.1388888888888889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Val val="1"/>
          </c:dLbls>
          <c:cat>
            <c:strRef>
              <c:f>'3.Качество'!$T$46:$T$52</c:f>
              <c:strCache>
                <c:ptCount val="7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  <c:pt idx="3">
                  <c:v>2017-2018</c:v>
                </c:pt>
                <c:pt idx="4">
                  <c:v>2018-2019</c:v>
                </c:pt>
                <c:pt idx="5">
                  <c:v>2019-2020</c:v>
                </c:pt>
                <c:pt idx="6">
                  <c:v>2020-2021</c:v>
                </c:pt>
              </c:strCache>
            </c:strRef>
          </c:cat>
          <c:val>
            <c:numRef>
              <c:f>'3.Качество'!$V$46:$V$52</c:f>
              <c:numCache>
                <c:formatCode>General</c:formatCode>
                <c:ptCount val="7"/>
                <c:pt idx="0">
                  <c:v>49.4</c:v>
                </c:pt>
                <c:pt idx="1">
                  <c:v>49.2</c:v>
                </c:pt>
                <c:pt idx="2">
                  <c:v>49.1</c:v>
                </c:pt>
                <c:pt idx="3">
                  <c:v>49.8</c:v>
                </c:pt>
                <c:pt idx="4">
                  <c:v>50.4</c:v>
                </c:pt>
                <c:pt idx="5">
                  <c:v>45.4</c:v>
                </c:pt>
                <c:pt idx="6">
                  <c:v>51.3</c:v>
                </c:pt>
              </c:numCache>
            </c:numRef>
          </c:val>
        </c:ser>
        <c:ser>
          <c:idx val="2"/>
          <c:order val="2"/>
          <c:tx>
            <c:strRef>
              <c:f>'3.Качество'!$W$45</c:f>
              <c:strCache>
                <c:ptCount val="1"/>
                <c:pt idx="0">
                  <c:v>СОУ</c:v>
                </c:pt>
              </c:strCache>
            </c:strRef>
          </c:tx>
          <c:dLbls>
            <c:dLbl>
              <c:idx val="3"/>
              <c:layout>
                <c:manualLayout>
                  <c:x val="2.2222222222222251E-2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3.6111111111111011E-2"/>
                  <c:y val="4.6296296296296406E-3"/>
                </c:manualLayout>
              </c:layout>
              <c:showVal val="1"/>
            </c:dLbl>
            <c:dLbl>
              <c:idx val="5"/>
              <c:layout>
                <c:manualLayout>
                  <c:x val="3.6927131015300881E-2"/>
                  <c:y val="-1.2738853503184714E-2"/>
                </c:manualLayout>
              </c:layout>
              <c:showVal val="1"/>
            </c:dLbl>
            <c:dLbl>
              <c:idx val="6"/>
              <c:layout>
                <c:manualLayout>
                  <c:x val="3.5585206781223497E-2"/>
                  <c:y val="-8.205130855685281E-3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Val val="1"/>
          </c:dLbls>
          <c:cat>
            <c:strRef>
              <c:f>'3.Качество'!$T$46:$T$52</c:f>
              <c:strCache>
                <c:ptCount val="7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  <c:pt idx="3">
                  <c:v>2017-2018</c:v>
                </c:pt>
                <c:pt idx="4">
                  <c:v>2018-2019</c:v>
                </c:pt>
                <c:pt idx="5">
                  <c:v>2019-2020</c:v>
                </c:pt>
                <c:pt idx="6">
                  <c:v>2020-2021</c:v>
                </c:pt>
              </c:strCache>
            </c:strRef>
          </c:cat>
          <c:val>
            <c:numRef>
              <c:f>'3.Качество'!$W$46:$W$52</c:f>
              <c:numCache>
                <c:formatCode>General</c:formatCode>
                <c:ptCount val="7"/>
                <c:pt idx="2">
                  <c:v>52.3</c:v>
                </c:pt>
                <c:pt idx="3">
                  <c:v>52.6</c:v>
                </c:pt>
                <c:pt idx="4">
                  <c:v>52.8</c:v>
                </c:pt>
                <c:pt idx="5">
                  <c:v>50.22</c:v>
                </c:pt>
                <c:pt idx="6">
                  <c:v>50.22</c:v>
                </c:pt>
              </c:numCache>
            </c:numRef>
          </c:val>
        </c:ser>
        <c:dLbls/>
        <c:shape val="box"/>
        <c:axId val="78963072"/>
        <c:axId val="78964608"/>
        <c:axId val="0"/>
      </c:bar3DChart>
      <c:catAx>
        <c:axId val="78963072"/>
        <c:scaling>
          <c:orientation val="minMax"/>
        </c:scaling>
        <c:axPos val="b"/>
        <c:tickLblPos val="nextTo"/>
        <c:crossAx val="78964608"/>
        <c:crosses val="autoZero"/>
        <c:auto val="1"/>
        <c:lblAlgn val="ctr"/>
        <c:lblOffset val="100"/>
      </c:catAx>
      <c:valAx>
        <c:axId val="78964608"/>
        <c:scaling>
          <c:orientation val="minMax"/>
        </c:scaling>
        <c:axPos val="l"/>
        <c:majorGridlines/>
        <c:numFmt formatCode="General" sourceLinked="1"/>
        <c:tickLblPos val="nextTo"/>
        <c:crossAx val="78963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796985134735279"/>
          <c:y val="3.5370867882073762E-2"/>
          <c:w val="0.17203014865264726"/>
          <c:h val="0.78522497171996086"/>
        </c:manualLayout>
      </c:layout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'3.Качество'!$Q$61</c:f>
              <c:strCache>
                <c:ptCount val="1"/>
                <c:pt idx="0">
                  <c:v>НОО</c:v>
                </c:pt>
              </c:strCache>
            </c:strRef>
          </c:tx>
          <c:dLbls>
            <c:showVal val="1"/>
          </c:dLbls>
          <c:cat>
            <c:numRef>
              <c:f>'3.Качество'!$R$60:$X$60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'3.Качество'!$R$61:$X$61</c:f>
              <c:numCache>
                <c:formatCode>General</c:formatCode>
                <c:ptCount val="7"/>
                <c:pt idx="0">
                  <c:v>64</c:v>
                </c:pt>
                <c:pt idx="1">
                  <c:v>47</c:v>
                </c:pt>
                <c:pt idx="2">
                  <c:v>64.8</c:v>
                </c:pt>
                <c:pt idx="3" formatCode="0.0">
                  <c:v>64.434297311009644</c:v>
                </c:pt>
                <c:pt idx="4" formatCode="0.00">
                  <c:v>64.98</c:v>
                </c:pt>
                <c:pt idx="5" formatCode="0.00">
                  <c:v>69.91</c:v>
                </c:pt>
                <c:pt idx="6" formatCode="0.00">
                  <c:v>66.29577179850294</c:v>
                </c:pt>
              </c:numCache>
            </c:numRef>
          </c:val>
        </c:ser>
        <c:ser>
          <c:idx val="1"/>
          <c:order val="1"/>
          <c:tx>
            <c:strRef>
              <c:f>'3.Качество'!$Q$62</c:f>
              <c:strCache>
                <c:ptCount val="1"/>
                <c:pt idx="0">
                  <c:v>ООО</c:v>
                </c:pt>
              </c:strCache>
            </c:strRef>
          </c:tx>
          <c:dLbls>
            <c:showVal val="1"/>
          </c:dLbls>
          <c:cat>
            <c:numRef>
              <c:f>'3.Качество'!$R$60:$X$60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'3.Качество'!$R$62:$X$62</c:f>
              <c:numCache>
                <c:formatCode>General</c:formatCode>
                <c:ptCount val="7"/>
                <c:pt idx="0">
                  <c:v>40.799999999999997</c:v>
                </c:pt>
                <c:pt idx="1">
                  <c:v>40.799999999999997</c:v>
                </c:pt>
                <c:pt idx="2">
                  <c:v>40</c:v>
                </c:pt>
                <c:pt idx="3" formatCode="0.0">
                  <c:v>42.509902772776378</c:v>
                </c:pt>
                <c:pt idx="4" formatCode="0.00">
                  <c:v>42.1</c:v>
                </c:pt>
                <c:pt idx="5" formatCode="0.00">
                  <c:v>45.5</c:v>
                </c:pt>
                <c:pt idx="6" formatCode="0.00">
                  <c:v>42.376893939393938</c:v>
                </c:pt>
              </c:numCache>
            </c:numRef>
          </c:val>
        </c:ser>
        <c:ser>
          <c:idx val="2"/>
          <c:order val="2"/>
          <c:tx>
            <c:strRef>
              <c:f>'3.Качество'!$Q$63</c:f>
              <c:strCache>
                <c:ptCount val="1"/>
                <c:pt idx="0">
                  <c:v>СОО</c:v>
                </c:pt>
              </c:strCache>
            </c:strRef>
          </c:tx>
          <c:dLbls>
            <c:showVal val="1"/>
          </c:dLbls>
          <c:cat>
            <c:numRef>
              <c:f>'3.Качество'!$R$60:$X$60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'3.Качество'!$R$63:$X$63</c:f>
              <c:numCache>
                <c:formatCode>General</c:formatCode>
                <c:ptCount val="7"/>
                <c:pt idx="0">
                  <c:v>38.299999999999997</c:v>
                </c:pt>
                <c:pt idx="1">
                  <c:v>39.700000000000003</c:v>
                </c:pt>
                <c:pt idx="2">
                  <c:v>38.5</c:v>
                </c:pt>
                <c:pt idx="3" formatCode="0.0">
                  <c:v>41.590493601462526</c:v>
                </c:pt>
                <c:pt idx="4" formatCode="0.00">
                  <c:v>37.96</c:v>
                </c:pt>
                <c:pt idx="5" formatCode="0.00">
                  <c:v>46.75</c:v>
                </c:pt>
                <c:pt idx="6" formatCode="0.00">
                  <c:v>41.10671936758893</c:v>
                </c:pt>
              </c:numCache>
            </c:numRef>
          </c:val>
        </c:ser>
        <c:dLbls/>
        <c:shape val="box"/>
        <c:axId val="78883840"/>
        <c:axId val="78902016"/>
        <c:axId val="0"/>
      </c:bar3DChart>
      <c:catAx>
        <c:axId val="78883840"/>
        <c:scaling>
          <c:orientation val="minMax"/>
        </c:scaling>
        <c:axPos val="b"/>
        <c:numFmt formatCode="General" sourceLinked="1"/>
        <c:tickLblPos val="nextTo"/>
        <c:crossAx val="78902016"/>
        <c:crosses val="autoZero"/>
        <c:auto val="1"/>
        <c:lblAlgn val="ctr"/>
        <c:lblOffset val="100"/>
      </c:catAx>
      <c:valAx>
        <c:axId val="78902016"/>
        <c:scaling>
          <c:orientation val="minMax"/>
        </c:scaling>
        <c:axPos val="l"/>
        <c:majorGridlines/>
        <c:numFmt formatCode="General" sourceLinked="1"/>
        <c:tickLblPos val="nextTo"/>
        <c:crossAx val="7888384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'3.Качество'!$Q$61</c:f>
              <c:strCache>
                <c:ptCount val="1"/>
                <c:pt idx="0">
                  <c:v>НОО</c:v>
                </c:pt>
              </c:strCache>
            </c:strRef>
          </c:tx>
          <c:dLbls>
            <c:showVal val="1"/>
          </c:dLbls>
          <c:cat>
            <c:numRef>
              <c:f>'3.Качество'!$R$60:$X$60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'3.Качество'!$R$61:$X$61</c:f>
              <c:numCache>
                <c:formatCode>General</c:formatCode>
                <c:ptCount val="7"/>
                <c:pt idx="0">
                  <c:v>64</c:v>
                </c:pt>
                <c:pt idx="1">
                  <c:v>47</c:v>
                </c:pt>
                <c:pt idx="2">
                  <c:v>64.8</c:v>
                </c:pt>
                <c:pt idx="3" formatCode="0.0">
                  <c:v>64.434297311009644</c:v>
                </c:pt>
                <c:pt idx="4" formatCode="0.00">
                  <c:v>64.98</c:v>
                </c:pt>
                <c:pt idx="5" formatCode="0.00">
                  <c:v>69.91</c:v>
                </c:pt>
                <c:pt idx="6" formatCode="0.00">
                  <c:v>66.29577179850294</c:v>
                </c:pt>
              </c:numCache>
            </c:numRef>
          </c:val>
        </c:ser>
        <c:ser>
          <c:idx val="1"/>
          <c:order val="1"/>
          <c:tx>
            <c:strRef>
              <c:f>'3.Качество'!$Q$62</c:f>
              <c:strCache>
                <c:ptCount val="1"/>
                <c:pt idx="0">
                  <c:v>ООО</c:v>
                </c:pt>
              </c:strCache>
            </c:strRef>
          </c:tx>
          <c:dLbls>
            <c:showVal val="1"/>
          </c:dLbls>
          <c:cat>
            <c:numRef>
              <c:f>'3.Качество'!$R$60:$X$60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'3.Качество'!$R$62:$X$62</c:f>
              <c:numCache>
                <c:formatCode>General</c:formatCode>
                <c:ptCount val="7"/>
                <c:pt idx="0">
                  <c:v>40.799999999999997</c:v>
                </c:pt>
                <c:pt idx="1">
                  <c:v>40.799999999999997</c:v>
                </c:pt>
                <c:pt idx="2">
                  <c:v>40</c:v>
                </c:pt>
                <c:pt idx="3" formatCode="0.0">
                  <c:v>42.509902772776378</c:v>
                </c:pt>
                <c:pt idx="4" formatCode="0.00">
                  <c:v>42.1</c:v>
                </c:pt>
                <c:pt idx="5" formatCode="0.00">
                  <c:v>45.5</c:v>
                </c:pt>
                <c:pt idx="6" formatCode="0.00">
                  <c:v>42.376893939393938</c:v>
                </c:pt>
              </c:numCache>
            </c:numRef>
          </c:val>
        </c:ser>
        <c:ser>
          <c:idx val="2"/>
          <c:order val="2"/>
          <c:tx>
            <c:strRef>
              <c:f>'3.Качество'!$Q$63</c:f>
              <c:strCache>
                <c:ptCount val="1"/>
                <c:pt idx="0">
                  <c:v>СОО</c:v>
                </c:pt>
              </c:strCache>
            </c:strRef>
          </c:tx>
          <c:dLbls>
            <c:showVal val="1"/>
          </c:dLbls>
          <c:cat>
            <c:numRef>
              <c:f>'3.Качество'!$R$60:$X$60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'3.Качество'!$R$63:$X$63</c:f>
              <c:numCache>
                <c:formatCode>General</c:formatCode>
                <c:ptCount val="7"/>
                <c:pt idx="0">
                  <c:v>38.299999999999997</c:v>
                </c:pt>
                <c:pt idx="1">
                  <c:v>39.700000000000003</c:v>
                </c:pt>
                <c:pt idx="2">
                  <c:v>38.5</c:v>
                </c:pt>
                <c:pt idx="3" formatCode="0.0">
                  <c:v>41.590493601462526</c:v>
                </c:pt>
                <c:pt idx="4" formatCode="0.00">
                  <c:v>37.96</c:v>
                </c:pt>
                <c:pt idx="5" formatCode="0.00">
                  <c:v>46.75</c:v>
                </c:pt>
                <c:pt idx="6" formatCode="0.00">
                  <c:v>41.10671936758893</c:v>
                </c:pt>
              </c:numCache>
            </c:numRef>
          </c:val>
        </c:ser>
        <c:dLbls/>
        <c:shape val="box"/>
        <c:axId val="79522816"/>
        <c:axId val="79524608"/>
        <c:axId val="0"/>
      </c:bar3DChart>
      <c:catAx>
        <c:axId val="79522816"/>
        <c:scaling>
          <c:orientation val="minMax"/>
        </c:scaling>
        <c:axPos val="b"/>
        <c:numFmt formatCode="General" sourceLinked="1"/>
        <c:tickLblPos val="nextTo"/>
        <c:crossAx val="79524608"/>
        <c:crosses val="autoZero"/>
        <c:auto val="1"/>
        <c:lblAlgn val="ctr"/>
        <c:lblOffset val="100"/>
      </c:catAx>
      <c:valAx>
        <c:axId val="79524608"/>
        <c:scaling>
          <c:orientation val="minMax"/>
        </c:scaling>
        <c:axPos val="l"/>
        <c:majorGridlines/>
        <c:numFmt formatCode="General" sourceLinked="1"/>
        <c:tickLblPos val="nextTo"/>
        <c:crossAx val="7952281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'3.Качество'!$Q$54</c:f>
              <c:strCache>
                <c:ptCount val="1"/>
                <c:pt idx="0">
                  <c:v>НОО</c:v>
                </c:pt>
              </c:strCache>
            </c:strRef>
          </c:tx>
          <c:dLbls>
            <c:showVal val="1"/>
          </c:dLbls>
          <c:cat>
            <c:numRef>
              <c:f>'3.Качество'!$R$53:$X$53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'3.Качество'!$R$54:$X$54</c:f>
              <c:numCache>
                <c:formatCode>General</c:formatCode>
                <c:ptCount val="7"/>
                <c:pt idx="0">
                  <c:v>99.8</c:v>
                </c:pt>
                <c:pt idx="1">
                  <c:v>99.6</c:v>
                </c:pt>
                <c:pt idx="2">
                  <c:v>98.4</c:v>
                </c:pt>
                <c:pt idx="3" formatCode="0.0">
                  <c:v>98.731608320649414</c:v>
                </c:pt>
                <c:pt idx="4" formatCode="0.00">
                  <c:v>98.46</c:v>
                </c:pt>
                <c:pt idx="5" formatCode="0.00">
                  <c:v>99.3</c:v>
                </c:pt>
                <c:pt idx="6">
                  <c:v>98.73</c:v>
                </c:pt>
              </c:numCache>
            </c:numRef>
          </c:val>
        </c:ser>
        <c:ser>
          <c:idx val="1"/>
          <c:order val="1"/>
          <c:tx>
            <c:strRef>
              <c:f>'3.Качество'!$Q$55</c:f>
              <c:strCache>
                <c:ptCount val="1"/>
                <c:pt idx="0">
                  <c:v>ООО</c:v>
                </c:pt>
              </c:strCache>
            </c:strRef>
          </c:tx>
          <c:dLbls>
            <c:showVal val="1"/>
          </c:dLbls>
          <c:cat>
            <c:numRef>
              <c:f>'3.Качество'!$R$53:$X$53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'3.Качество'!$R$55:$X$55</c:f>
              <c:numCache>
                <c:formatCode>General</c:formatCode>
                <c:ptCount val="7"/>
                <c:pt idx="0">
                  <c:v>98.7</c:v>
                </c:pt>
                <c:pt idx="1">
                  <c:v>99.2</c:v>
                </c:pt>
                <c:pt idx="2">
                  <c:v>98.5</c:v>
                </c:pt>
                <c:pt idx="3" formatCode="0.0">
                  <c:v>98.271516024486857</c:v>
                </c:pt>
                <c:pt idx="4" formatCode="0.00">
                  <c:v>97.75</c:v>
                </c:pt>
                <c:pt idx="5" formatCode="0.00">
                  <c:v>98.49</c:v>
                </c:pt>
                <c:pt idx="6">
                  <c:v>98.03</c:v>
                </c:pt>
              </c:numCache>
            </c:numRef>
          </c:val>
        </c:ser>
        <c:ser>
          <c:idx val="2"/>
          <c:order val="2"/>
          <c:tx>
            <c:strRef>
              <c:f>'3.Качество'!$Q$56</c:f>
              <c:strCache>
                <c:ptCount val="1"/>
                <c:pt idx="0">
                  <c:v>СОО</c:v>
                </c:pt>
              </c:strCache>
            </c:strRef>
          </c:tx>
          <c:dLbls>
            <c:showVal val="1"/>
          </c:dLbls>
          <c:cat>
            <c:numRef>
              <c:f>'3.Качество'!$R$53:$X$53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'3.Качество'!$R$56:$X$56</c:f>
              <c:numCache>
                <c:formatCode>General</c:formatCode>
                <c:ptCount val="7"/>
                <c:pt idx="0">
                  <c:v>98.8</c:v>
                </c:pt>
                <c:pt idx="1">
                  <c:v>98.7</c:v>
                </c:pt>
                <c:pt idx="2">
                  <c:v>99.3</c:v>
                </c:pt>
                <c:pt idx="3" formatCode="0.0">
                  <c:v>98.720292504570381</c:v>
                </c:pt>
                <c:pt idx="4" formatCode="0.00">
                  <c:v>98.13</c:v>
                </c:pt>
                <c:pt idx="5" formatCode="0.00">
                  <c:v>98.78</c:v>
                </c:pt>
                <c:pt idx="6">
                  <c:v>96.92</c:v>
                </c:pt>
              </c:numCache>
            </c:numRef>
          </c:val>
        </c:ser>
        <c:dLbls/>
        <c:shape val="box"/>
        <c:axId val="79633408"/>
        <c:axId val="79643392"/>
        <c:axId val="0"/>
      </c:bar3DChart>
      <c:catAx>
        <c:axId val="79633408"/>
        <c:scaling>
          <c:orientation val="minMax"/>
        </c:scaling>
        <c:axPos val="b"/>
        <c:numFmt formatCode="General" sourceLinked="1"/>
        <c:tickLblPos val="nextTo"/>
        <c:crossAx val="79643392"/>
        <c:crosses val="autoZero"/>
        <c:auto val="1"/>
        <c:lblAlgn val="ctr"/>
        <c:lblOffset val="100"/>
      </c:catAx>
      <c:valAx>
        <c:axId val="79643392"/>
        <c:scaling>
          <c:orientation val="minMax"/>
        </c:scaling>
        <c:axPos val="l"/>
        <c:majorGridlines/>
        <c:numFmt formatCode="General" sourceLinked="1"/>
        <c:tickLblPos val="nextTo"/>
        <c:crossAx val="7963340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bar"/>
        <c:grouping val="clustered"/>
        <c:ser>
          <c:idx val="0"/>
          <c:order val="0"/>
          <c:tx>
            <c:strRef>
              <c:f>'4.Гр.здоровья'!$B$37</c:f>
              <c:strCache>
                <c:ptCount val="1"/>
                <c:pt idx="0">
                  <c:v>1 гр.</c:v>
                </c:pt>
              </c:strCache>
            </c:strRef>
          </c:tx>
          <c:dLbls>
            <c:showVal val="1"/>
          </c:dLbls>
          <c:val>
            <c:numRef>
              <c:f>'4.Гр.здоровья'!$G$48</c:f>
              <c:numCache>
                <c:formatCode>0.0</c:formatCode>
                <c:ptCount val="1"/>
                <c:pt idx="0">
                  <c:v>16.7861695347355</c:v>
                </c:pt>
              </c:numCache>
            </c:numRef>
          </c:val>
        </c:ser>
        <c:ser>
          <c:idx val="1"/>
          <c:order val="1"/>
          <c:tx>
            <c:strRef>
              <c:f>'4.Гр.здоровья'!$C$37</c:f>
              <c:strCache>
                <c:ptCount val="1"/>
                <c:pt idx="0">
                  <c:v>2 гр.</c:v>
                </c:pt>
              </c:strCache>
            </c:strRef>
          </c:tx>
          <c:dLbls>
            <c:showVal val="1"/>
          </c:dLbls>
          <c:val>
            <c:numRef>
              <c:f>'4.Гр.здоровья'!$G$49</c:f>
              <c:numCache>
                <c:formatCode>0.0</c:formatCode>
                <c:ptCount val="1"/>
                <c:pt idx="0">
                  <c:v>84.480560866794136</c:v>
                </c:pt>
              </c:numCache>
            </c:numRef>
          </c:val>
        </c:ser>
        <c:ser>
          <c:idx val="2"/>
          <c:order val="2"/>
          <c:tx>
            <c:strRef>
              <c:f>'4.Гр.здоровья'!$D$37</c:f>
              <c:strCache>
                <c:ptCount val="1"/>
                <c:pt idx="0">
                  <c:v>3 гр.</c:v>
                </c:pt>
              </c:strCache>
            </c:strRef>
          </c:tx>
          <c:dLbls>
            <c:showVal val="1"/>
          </c:dLbls>
          <c:val>
            <c:numRef>
              <c:f>'4.Гр.здоровья'!$G$50</c:f>
              <c:numCache>
                <c:formatCode>0.0</c:formatCode>
                <c:ptCount val="1"/>
                <c:pt idx="0">
                  <c:v>12.300828553218611</c:v>
                </c:pt>
              </c:numCache>
            </c:numRef>
          </c:val>
        </c:ser>
        <c:ser>
          <c:idx val="3"/>
          <c:order val="3"/>
          <c:tx>
            <c:strRef>
              <c:f>'4.Гр.здоровья'!$E$37</c:f>
              <c:strCache>
                <c:ptCount val="1"/>
                <c:pt idx="0">
                  <c:v>4 гр.</c:v>
                </c:pt>
              </c:strCache>
            </c:strRef>
          </c:tx>
          <c:dLbls>
            <c:showVal val="1"/>
          </c:dLbls>
          <c:val>
            <c:numRef>
              <c:f>'4.Гр.здоровья'!$G$51</c:f>
              <c:numCache>
                <c:formatCode>0.0</c:formatCode>
                <c:ptCount val="1"/>
                <c:pt idx="0">
                  <c:v>0.19917144678138943</c:v>
                </c:pt>
              </c:numCache>
            </c:numRef>
          </c:val>
        </c:ser>
        <c:ser>
          <c:idx val="4"/>
          <c:order val="4"/>
          <c:tx>
            <c:strRef>
              <c:f>'4.Гр.здоровья'!$F$37</c:f>
              <c:strCache>
                <c:ptCount val="1"/>
                <c:pt idx="0">
                  <c:v> 5 гр.</c:v>
                </c:pt>
              </c:strCache>
            </c:strRef>
          </c:tx>
          <c:dLbls>
            <c:showVal val="1"/>
          </c:dLbls>
          <c:val>
            <c:numRef>
              <c:f>'4.Гр.здоровья'!$G$52</c:f>
              <c:numCache>
                <c:formatCode>0.0</c:formatCode>
                <c:ptCount val="1"/>
                <c:pt idx="0">
                  <c:v>0.94008922880815804</c:v>
                </c:pt>
              </c:numCache>
            </c:numRef>
          </c:val>
        </c:ser>
        <c:dLbls/>
        <c:axId val="79746560"/>
        <c:axId val="79748096"/>
      </c:barChart>
      <c:catAx>
        <c:axId val="79746560"/>
        <c:scaling>
          <c:orientation val="minMax"/>
        </c:scaling>
        <c:axPos val="l"/>
        <c:tickLblPos val="nextTo"/>
        <c:crossAx val="79748096"/>
        <c:crosses val="autoZero"/>
        <c:auto val="1"/>
        <c:lblAlgn val="ctr"/>
        <c:lblOffset val="100"/>
      </c:catAx>
      <c:valAx>
        <c:axId val="79748096"/>
        <c:scaling>
          <c:orientation val="minMax"/>
        </c:scaling>
        <c:axPos val="b"/>
        <c:majorGridlines/>
        <c:numFmt formatCode="0.0" sourceLinked="1"/>
        <c:tickLblPos val="nextTo"/>
        <c:crossAx val="7974656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0708573928258985"/>
          <c:y val="5.1400554097404488E-2"/>
          <c:w val="0.74580446194225658"/>
          <c:h val="0.89719889180519163"/>
        </c:manualLayout>
      </c:layout>
      <c:bar3DChart>
        <c:barDir val="col"/>
        <c:grouping val="clustered"/>
        <c:ser>
          <c:idx val="0"/>
          <c:order val="0"/>
          <c:tx>
            <c:strRef>
              <c:f>'4.Гр.здоровья'!$A$54</c:f>
              <c:strCache>
                <c:ptCount val="1"/>
                <c:pt idx="0">
                  <c:v>Гимназия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2.3148148148148147E-2"/>
                </c:manualLayout>
              </c:layout>
              <c:showVal val="1"/>
            </c:dLbl>
            <c:showVal val="1"/>
          </c:dLbls>
          <c:val>
            <c:numRef>
              <c:f>'4.Гр.здоровья'!$C$54</c:f>
              <c:numCache>
                <c:formatCode>0.00</c:formatCode>
                <c:ptCount val="1"/>
                <c:pt idx="0">
                  <c:v>91.510204081632651</c:v>
                </c:pt>
              </c:numCache>
            </c:numRef>
          </c:val>
        </c:ser>
        <c:ser>
          <c:idx val="1"/>
          <c:order val="1"/>
          <c:tx>
            <c:strRef>
              <c:f>'4.Гр.здоровья'!$A$55</c:f>
              <c:strCache>
                <c:ptCount val="1"/>
                <c:pt idx="0">
                  <c:v>СОШ № 1</c:v>
                </c:pt>
              </c:strCache>
            </c:strRef>
          </c:tx>
          <c:dLbls>
            <c:showVal val="1"/>
          </c:dLbls>
          <c:val>
            <c:numRef>
              <c:f>'4.Гр.здоровья'!$C$55</c:f>
              <c:numCache>
                <c:formatCode>0.00</c:formatCode>
                <c:ptCount val="1"/>
                <c:pt idx="0">
                  <c:v>90.088413215449052</c:v>
                </c:pt>
              </c:numCache>
            </c:numRef>
          </c:val>
        </c:ser>
        <c:ser>
          <c:idx val="2"/>
          <c:order val="2"/>
          <c:tx>
            <c:strRef>
              <c:f>'4.Гр.здоровья'!$A$56</c:f>
              <c:strCache>
                <c:ptCount val="1"/>
                <c:pt idx="0">
                  <c:v>СОШ №2</c:v>
                </c:pt>
              </c:strCache>
            </c:strRef>
          </c:tx>
          <c:dLbls>
            <c:dLbl>
              <c:idx val="0"/>
              <c:layout>
                <c:manualLayout>
                  <c:x val="-1.6666666666666687E-2"/>
                  <c:y val="-3.7037037037037056E-2"/>
                </c:manualLayout>
              </c:layout>
              <c:showVal val="1"/>
            </c:dLbl>
            <c:showVal val="1"/>
          </c:dLbls>
          <c:val>
            <c:numRef>
              <c:f>'4.Гр.здоровья'!$C$56</c:f>
              <c:numCache>
                <c:formatCode>0.00</c:formatCode>
                <c:ptCount val="1"/>
                <c:pt idx="0">
                  <c:v>78.487614080834419</c:v>
                </c:pt>
              </c:numCache>
            </c:numRef>
          </c:val>
        </c:ser>
        <c:ser>
          <c:idx val="3"/>
          <c:order val="3"/>
          <c:tx>
            <c:strRef>
              <c:f>'4.Гр.здоровья'!$A$57</c:f>
              <c:strCache>
                <c:ptCount val="1"/>
                <c:pt idx="0">
                  <c:v>СОШ №3</c:v>
                </c:pt>
              </c:strCache>
            </c:strRef>
          </c:tx>
          <c:dLbls>
            <c:showVal val="1"/>
          </c:dLbls>
          <c:val>
            <c:numRef>
              <c:f>'4.Гр.здоровья'!$C$57</c:f>
              <c:numCache>
                <c:formatCode>0.00</c:formatCode>
                <c:ptCount val="1"/>
                <c:pt idx="0">
                  <c:v>110.10895883777239</c:v>
                </c:pt>
              </c:numCache>
            </c:numRef>
          </c:val>
        </c:ser>
        <c:ser>
          <c:idx val="4"/>
          <c:order val="4"/>
          <c:tx>
            <c:strRef>
              <c:f>'4.Гр.здоровья'!$A$58</c:f>
              <c:strCache>
                <c:ptCount val="1"/>
                <c:pt idx="0">
                  <c:v>СОШ № 4</c:v>
                </c:pt>
              </c:strCache>
            </c:strRef>
          </c:tx>
          <c:dLbls>
            <c:showVal val="1"/>
          </c:dLbls>
          <c:val>
            <c:numRef>
              <c:f>'4.Гр.здоровья'!$C$58</c:f>
              <c:numCache>
                <c:formatCode>0.00</c:formatCode>
                <c:ptCount val="1"/>
                <c:pt idx="0">
                  <c:v>115.44064093226511</c:v>
                </c:pt>
              </c:numCache>
            </c:numRef>
          </c:val>
        </c:ser>
        <c:ser>
          <c:idx val="5"/>
          <c:order val="5"/>
          <c:tx>
            <c:strRef>
              <c:f>'4.Гр.здоровья'!$A$59</c:f>
              <c:strCache>
                <c:ptCount val="1"/>
                <c:pt idx="0">
                  <c:v>СОШ № 5</c:v>
                </c:pt>
              </c:strCache>
            </c:strRef>
          </c:tx>
          <c:dLbls>
            <c:dLbl>
              <c:idx val="0"/>
              <c:layout>
                <c:manualLayout>
                  <c:x val="2.7777777777777842E-2"/>
                  <c:y val="-1.8518518518518538E-2"/>
                </c:manualLayout>
              </c:layout>
              <c:showVal val="1"/>
            </c:dLbl>
            <c:showVal val="1"/>
          </c:dLbls>
          <c:val>
            <c:numRef>
              <c:f>'4.Гр.здоровья'!$C$59</c:f>
              <c:numCache>
                <c:formatCode>0.00</c:formatCode>
                <c:ptCount val="1"/>
                <c:pt idx="0">
                  <c:v>90.882352941176464</c:v>
                </c:pt>
              </c:numCache>
            </c:numRef>
          </c:val>
        </c:ser>
        <c:ser>
          <c:idx val="6"/>
          <c:order val="6"/>
          <c:tx>
            <c:strRef>
              <c:f>'4.Гр.здоровья'!$A$60</c:f>
              <c:strCache>
                <c:ptCount val="1"/>
                <c:pt idx="0">
                  <c:v>СОШ № 6</c:v>
                </c:pt>
              </c:strCache>
            </c:strRef>
          </c:tx>
          <c:dLbls>
            <c:dLbl>
              <c:idx val="0"/>
              <c:layout>
                <c:manualLayout>
                  <c:x val="1.9444444444444445E-2"/>
                  <c:y val="-2.7777777777777811E-2"/>
                </c:manualLayout>
              </c:layout>
              <c:showVal val="1"/>
            </c:dLbl>
            <c:showVal val="1"/>
          </c:dLbls>
          <c:val>
            <c:numRef>
              <c:f>'4.Гр.здоровья'!$C$60</c:f>
              <c:numCache>
                <c:formatCode>0.00</c:formatCode>
                <c:ptCount val="1"/>
                <c:pt idx="0">
                  <c:v>89.894907033144705</c:v>
                </c:pt>
              </c:numCache>
            </c:numRef>
          </c:val>
        </c:ser>
        <c:ser>
          <c:idx val="7"/>
          <c:order val="7"/>
          <c:tx>
            <c:strRef>
              <c:f>'4.Гр.здоровья'!$A$62</c:f>
              <c:strCache>
                <c:ptCount val="1"/>
                <c:pt idx="0">
                  <c:v>СОШ №8 </c:v>
                </c:pt>
              </c:strCache>
            </c:strRef>
          </c:tx>
          <c:dLbls>
            <c:dLbl>
              <c:idx val="0"/>
              <c:layout>
                <c:manualLayout>
                  <c:x val="5.8333333333333431E-2"/>
                  <c:y val="0"/>
                </c:manualLayout>
              </c:layout>
              <c:showVal val="1"/>
            </c:dLbl>
            <c:showVal val="1"/>
          </c:dLbls>
          <c:val>
            <c:numRef>
              <c:f>'4.Гр.здоровья'!$C$62</c:f>
              <c:numCache>
                <c:formatCode>0.00</c:formatCode>
                <c:ptCount val="1"/>
                <c:pt idx="0">
                  <c:v>103.23496027241771</c:v>
                </c:pt>
              </c:numCache>
            </c:numRef>
          </c:val>
        </c:ser>
        <c:dLbls/>
        <c:shape val="box"/>
        <c:axId val="79760768"/>
        <c:axId val="79774848"/>
        <c:axId val="0"/>
      </c:bar3DChart>
      <c:catAx>
        <c:axId val="79760768"/>
        <c:scaling>
          <c:orientation val="minMax"/>
        </c:scaling>
        <c:delete val="1"/>
        <c:axPos val="b"/>
        <c:tickLblPos val="none"/>
        <c:crossAx val="79774848"/>
        <c:crosses val="autoZero"/>
        <c:auto val="1"/>
        <c:lblAlgn val="ctr"/>
        <c:lblOffset val="100"/>
      </c:catAx>
      <c:valAx>
        <c:axId val="79774848"/>
        <c:scaling>
          <c:orientation val="minMax"/>
        </c:scaling>
        <c:axPos val="l"/>
        <c:majorGridlines/>
        <c:numFmt formatCode="0.00" sourceLinked="1"/>
        <c:tickLblPos val="nextTo"/>
        <c:crossAx val="79760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455686789151352"/>
          <c:y val="0.16513123359580076"/>
          <c:w val="0.14988757655293106"/>
          <c:h val="0.6697375328084002"/>
        </c:manualLayout>
      </c:layout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'8.Смены'!$G$5</c:f>
              <c:strCache>
                <c:ptCount val="1"/>
                <c:pt idx="0">
                  <c:v>Гимназия</c:v>
                </c:pt>
              </c:strCache>
            </c:strRef>
          </c:tx>
          <c:dLbls>
            <c:showVal val="1"/>
          </c:dLbls>
          <c:cat>
            <c:strRef>
              <c:f>'8.Смены'!$A$1:$F$2</c:f>
              <c:strCache>
                <c:ptCount val="1"/>
                <c:pt idx="0">
                  <c:v>8. Распределение учащихся по сменам обучения в 2020-2021 учебного году</c:v>
                </c:pt>
              </c:strCache>
            </c:strRef>
          </c:cat>
          <c:val>
            <c:numRef>
              <c:f>'8.Смены'!$H$5</c:f>
              <c:numCache>
                <c:formatCode>0.00</c:formatCode>
                <c:ptCount val="1"/>
                <c:pt idx="0">
                  <c:v>39.191290824261273</c:v>
                </c:pt>
              </c:numCache>
            </c:numRef>
          </c:val>
        </c:ser>
        <c:ser>
          <c:idx val="1"/>
          <c:order val="1"/>
          <c:tx>
            <c:strRef>
              <c:f>'8.Смены'!$G$6</c:f>
              <c:strCache>
                <c:ptCount val="1"/>
                <c:pt idx="0">
                  <c:v>СОШ №1</c:v>
                </c:pt>
              </c:strCache>
            </c:strRef>
          </c:tx>
          <c:dLbls>
            <c:showVal val="1"/>
          </c:dLbls>
          <c:cat>
            <c:strRef>
              <c:f>'8.Смены'!$A$1:$F$2</c:f>
              <c:strCache>
                <c:ptCount val="1"/>
                <c:pt idx="0">
                  <c:v>8. Распределение учащихся по сменам обучения в 2020-2021 учебного году</c:v>
                </c:pt>
              </c:strCache>
            </c:strRef>
          </c:cat>
          <c:val>
            <c:numRef>
              <c:f>'8.Смены'!$H$6</c:f>
              <c:numCache>
                <c:formatCode>0.00</c:formatCode>
                <c:ptCount val="1"/>
                <c:pt idx="0">
                  <c:v>50.287737937140328</c:v>
                </c:pt>
              </c:numCache>
            </c:numRef>
          </c:val>
        </c:ser>
        <c:ser>
          <c:idx val="2"/>
          <c:order val="2"/>
          <c:tx>
            <c:strRef>
              <c:f>'8.Смены'!$G$7</c:f>
              <c:strCache>
                <c:ptCount val="1"/>
                <c:pt idx="0">
                  <c:v>СОШ №2</c:v>
                </c:pt>
              </c:strCache>
            </c:strRef>
          </c:tx>
          <c:dLbls>
            <c:dLbl>
              <c:idx val="0"/>
              <c:layout>
                <c:manualLayout>
                  <c:x val="5.5555555555555558E-3"/>
                  <c:y val="-2.3148148148148126E-2"/>
                </c:manualLayout>
              </c:layout>
              <c:showVal val="1"/>
            </c:dLbl>
            <c:showVal val="1"/>
          </c:dLbls>
          <c:cat>
            <c:strRef>
              <c:f>'8.Смены'!$A$1:$F$2</c:f>
              <c:strCache>
                <c:ptCount val="1"/>
                <c:pt idx="0">
                  <c:v>8. Распределение учащихся по сменам обучения в 2020-2021 учебного году</c:v>
                </c:pt>
              </c:strCache>
            </c:strRef>
          </c:cat>
          <c:val>
            <c:numRef>
              <c:f>'8.Смены'!$H$7</c:f>
              <c:numCache>
                <c:formatCode>0.00</c:formatCode>
                <c:ptCount val="1"/>
                <c:pt idx="0">
                  <c:v>38.214783821478385</c:v>
                </c:pt>
              </c:numCache>
            </c:numRef>
          </c:val>
        </c:ser>
        <c:ser>
          <c:idx val="3"/>
          <c:order val="3"/>
          <c:tx>
            <c:strRef>
              <c:f>'8.Смены'!$G$8</c:f>
              <c:strCache>
                <c:ptCount val="1"/>
                <c:pt idx="0">
                  <c:v>СОШ №3</c:v>
                </c:pt>
              </c:strCache>
            </c:strRef>
          </c:tx>
          <c:dLbls>
            <c:dLbl>
              <c:idx val="0"/>
              <c:layout>
                <c:manualLayout>
                  <c:x val="2.7777777777777842E-2"/>
                  <c:y val="-4.1667031204432804E-2"/>
                </c:manualLayout>
              </c:layout>
              <c:showVal val="1"/>
            </c:dLbl>
            <c:showVal val="1"/>
          </c:dLbls>
          <c:cat>
            <c:strRef>
              <c:f>'8.Смены'!$A$1:$F$2</c:f>
              <c:strCache>
                <c:ptCount val="1"/>
                <c:pt idx="0">
                  <c:v>8. Распределение учащихся по сменам обучения в 2020-2021 учебного году</c:v>
                </c:pt>
              </c:strCache>
            </c:strRef>
          </c:cat>
          <c:val>
            <c:numRef>
              <c:f>'8.Смены'!$H$8</c:f>
              <c:numCache>
                <c:formatCode>0.00</c:formatCode>
                <c:ptCount val="1"/>
                <c:pt idx="0">
                  <c:v>49.923116350589439</c:v>
                </c:pt>
              </c:numCache>
            </c:numRef>
          </c:val>
        </c:ser>
        <c:ser>
          <c:idx val="4"/>
          <c:order val="4"/>
          <c:tx>
            <c:strRef>
              <c:f>'8.Смены'!$G$9</c:f>
              <c:strCache>
                <c:ptCount val="1"/>
                <c:pt idx="0">
                  <c:v>СОШ №4</c:v>
                </c:pt>
              </c:strCache>
            </c:strRef>
          </c:tx>
          <c:dLbls>
            <c:dLbl>
              <c:idx val="0"/>
              <c:layout>
                <c:manualLayout>
                  <c:x val="8.3333333333333367E-3"/>
                  <c:y val="6.9444444444444503E-2"/>
                </c:manualLayout>
              </c:layout>
              <c:showVal val="1"/>
            </c:dLbl>
            <c:showVal val="1"/>
          </c:dLbls>
          <c:cat>
            <c:strRef>
              <c:f>'8.Смены'!$A$1:$F$2</c:f>
              <c:strCache>
                <c:ptCount val="1"/>
                <c:pt idx="0">
                  <c:v>8. Распределение учащихся по сменам обучения в 2020-2021 учебного году</c:v>
                </c:pt>
              </c:strCache>
            </c:strRef>
          </c:cat>
          <c:val>
            <c:numRef>
              <c:f>'8.Смены'!$H$9</c:f>
              <c:numCache>
                <c:formatCode>0.00</c:formatCode>
                <c:ptCount val="1"/>
                <c:pt idx="0">
                  <c:v>45.863409217101612</c:v>
                </c:pt>
              </c:numCache>
            </c:numRef>
          </c:val>
        </c:ser>
        <c:ser>
          <c:idx val="5"/>
          <c:order val="5"/>
          <c:tx>
            <c:strRef>
              <c:f>'8.Смены'!$G$10</c:f>
              <c:strCache>
                <c:ptCount val="1"/>
                <c:pt idx="0">
                  <c:v>СОШ №5</c:v>
                </c:pt>
              </c:strCache>
            </c:strRef>
          </c:tx>
          <c:dLbls>
            <c:showVal val="1"/>
          </c:dLbls>
          <c:cat>
            <c:strRef>
              <c:f>'8.Смены'!$A$1:$F$2</c:f>
              <c:strCache>
                <c:ptCount val="1"/>
                <c:pt idx="0">
                  <c:v>8. Распределение учащихся по сменам обучения в 2020-2021 учебного году</c:v>
                </c:pt>
              </c:strCache>
            </c:strRef>
          </c:cat>
          <c:val>
            <c:numRef>
              <c:f>'8.Смены'!$H$10</c:f>
              <c:numCache>
                <c:formatCode>0.00</c:formatCode>
                <c:ptCount val="1"/>
                <c:pt idx="0">
                  <c:v>49.788434414668551</c:v>
                </c:pt>
              </c:numCache>
            </c:numRef>
          </c:val>
        </c:ser>
        <c:ser>
          <c:idx val="6"/>
          <c:order val="6"/>
          <c:tx>
            <c:strRef>
              <c:f>'8.Смены'!$G$11</c:f>
              <c:strCache>
                <c:ptCount val="1"/>
                <c:pt idx="0">
                  <c:v>СОШ №6</c:v>
                </c:pt>
              </c:strCache>
            </c:strRef>
          </c:tx>
          <c:dLbls>
            <c:dLbl>
              <c:idx val="0"/>
              <c:layout>
                <c:manualLayout>
                  <c:x val="1.6666666666666687E-2"/>
                  <c:y val="-9.2592592592592813E-3"/>
                </c:manualLayout>
              </c:layout>
              <c:showVal val="1"/>
            </c:dLbl>
            <c:showVal val="1"/>
          </c:dLbls>
          <c:cat>
            <c:strRef>
              <c:f>'8.Смены'!$A$1:$F$2</c:f>
              <c:strCache>
                <c:ptCount val="1"/>
                <c:pt idx="0">
                  <c:v>8. Распределение учащихся по сменам обучения в 2020-2021 учебного году</c:v>
                </c:pt>
              </c:strCache>
            </c:strRef>
          </c:cat>
          <c:val>
            <c:numRef>
              <c:f>'8.Смены'!$H$11</c:f>
              <c:numCache>
                <c:formatCode>0.00</c:formatCode>
                <c:ptCount val="1"/>
                <c:pt idx="0">
                  <c:v>37.788385043754971</c:v>
                </c:pt>
              </c:numCache>
            </c:numRef>
          </c:val>
        </c:ser>
        <c:ser>
          <c:idx val="7"/>
          <c:order val="7"/>
          <c:tx>
            <c:strRef>
              <c:f>'8.Смены'!$G$13</c:f>
              <c:strCache>
                <c:ptCount val="1"/>
                <c:pt idx="0">
                  <c:v>СОШ №8</c:v>
                </c:pt>
              </c:strCache>
            </c:strRef>
          </c:tx>
          <c:dLbls>
            <c:dLbl>
              <c:idx val="0"/>
              <c:layout>
                <c:manualLayout>
                  <c:x val="3.333333333333334E-2"/>
                  <c:y val="-2.7777777777777842E-2"/>
                </c:manualLayout>
              </c:layout>
              <c:showVal val="1"/>
            </c:dLbl>
            <c:showVal val="1"/>
          </c:dLbls>
          <c:cat>
            <c:strRef>
              <c:f>'8.Смены'!$A$1:$F$2</c:f>
              <c:strCache>
                <c:ptCount val="1"/>
                <c:pt idx="0">
                  <c:v>8. Распределение учащихся по сменам обучения в 2020-2021 учебного году</c:v>
                </c:pt>
              </c:strCache>
            </c:strRef>
          </c:cat>
          <c:val>
            <c:numRef>
              <c:f>'8.Смены'!$H$13</c:f>
              <c:numCache>
                <c:formatCode>0.00</c:formatCode>
                <c:ptCount val="1"/>
                <c:pt idx="0">
                  <c:v>45.632458233890212</c:v>
                </c:pt>
              </c:numCache>
            </c:numRef>
          </c:val>
        </c:ser>
        <c:ser>
          <c:idx val="8"/>
          <c:order val="8"/>
          <c:tx>
            <c:strRef>
              <c:f>'8.Смены'!$G$15</c:f>
              <c:strCache>
                <c:ptCount val="1"/>
                <c:pt idx="0">
                  <c:v>Всего по МО</c:v>
                </c:pt>
              </c:strCache>
            </c:strRef>
          </c:tx>
          <c:dLbls>
            <c:dLbl>
              <c:idx val="0"/>
              <c:layout>
                <c:manualLayout>
                  <c:x val="3.888888888888889E-2"/>
                  <c:y val="-4.6296296296296346E-3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Val val="1"/>
          </c:dLbls>
          <c:cat>
            <c:strRef>
              <c:f>'8.Смены'!$A$1:$F$2</c:f>
              <c:strCache>
                <c:ptCount val="1"/>
                <c:pt idx="0">
                  <c:v>8. Распределение учащихся по сменам обучения в 2020-2021 учебного году</c:v>
                </c:pt>
              </c:strCache>
            </c:strRef>
          </c:cat>
          <c:val>
            <c:numRef>
              <c:f>'8.Смены'!$F$15</c:f>
              <c:numCache>
                <c:formatCode>0.00</c:formatCode>
                <c:ptCount val="1"/>
                <c:pt idx="0">
                  <c:v>45.654588365958631</c:v>
                </c:pt>
              </c:numCache>
            </c:numRef>
          </c:val>
        </c:ser>
        <c:dLbls/>
        <c:shape val="box"/>
        <c:axId val="80105856"/>
        <c:axId val="80107392"/>
        <c:axId val="0"/>
      </c:bar3DChart>
      <c:catAx>
        <c:axId val="80105856"/>
        <c:scaling>
          <c:orientation val="minMax"/>
        </c:scaling>
        <c:delete val="1"/>
        <c:axPos val="b"/>
        <c:tickLblPos val="none"/>
        <c:crossAx val="80107392"/>
        <c:crosses val="autoZero"/>
        <c:auto val="1"/>
        <c:lblAlgn val="ctr"/>
        <c:lblOffset val="100"/>
      </c:catAx>
      <c:valAx>
        <c:axId val="80107392"/>
        <c:scaling>
          <c:orientation val="minMax"/>
        </c:scaling>
        <c:axPos val="l"/>
        <c:majorGridlines/>
        <c:numFmt formatCode="0.00" sourceLinked="1"/>
        <c:tickLblPos val="nextTo"/>
        <c:crossAx val="8010585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235564</xdr:colOff>
      <xdr:row>28</xdr:row>
      <xdr:rowOff>92178</xdr:rowOff>
    </xdr:from>
    <xdr:to>
      <xdr:col>23</xdr:col>
      <xdr:colOff>555113</xdr:colOff>
      <xdr:row>42</xdr:row>
      <xdr:rowOff>40967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387964</xdr:colOff>
      <xdr:row>29</xdr:row>
      <xdr:rowOff>39739</xdr:rowOff>
    </xdr:from>
    <xdr:to>
      <xdr:col>24</xdr:col>
      <xdr:colOff>92996</xdr:colOff>
      <xdr:row>42</xdr:row>
      <xdr:rowOff>193367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366712</xdr:colOff>
      <xdr:row>22</xdr:row>
      <xdr:rowOff>95251</xdr:rowOff>
    </xdr:from>
    <xdr:to>
      <xdr:col>28</xdr:col>
      <xdr:colOff>590550</xdr:colOff>
      <xdr:row>37</xdr:row>
      <xdr:rowOff>104775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171450</xdr:colOff>
      <xdr:row>63</xdr:row>
      <xdr:rowOff>23812</xdr:rowOff>
    </xdr:from>
    <xdr:to>
      <xdr:col>15</xdr:col>
      <xdr:colOff>523875</xdr:colOff>
      <xdr:row>77</xdr:row>
      <xdr:rowOff>100012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63</xdr:row>
      <xdr:rowOff>4762</xdr:rowOff>
    </xdr:from>
    <xdr:to>
      <xdr:col>8</xdr:col>
      <xdr:colOff>19050</xdr:colOff>
      <xdr:row>77</xdr:row>
      <xdr:rowOff>80962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28575</xdr:colOff>
      <xdr:row>38</xdr:row>
      <xdr:rowOff>57150</xdr:rowOff>
    </xdr:from>
    <xdr:to>
      <xdr:col>34</xdr:col>
      <xdr:colOff>333375</xdr:colOff>
      <xdr:row>46</xdr:row>
      <xdr:rowOff>152400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264584</xdr:colOff>
      <xdr:row>1</xdr:row>
      <xdr:rowOff>125941</xdr:rowOff>
    </xdr:from>
    <xdr:to>
      <xdr:col>17</xdr:col>
      <xdr:colOff>539751</xdr:colOff>
      <xdr:row>15</xdr:row>
      <xdr:rowOff>106891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560916</xdr:colOff>
      <xdr:row>33</xdr:row>
      <xdr:rowOff>30690</xdr:rowOff>
    </xdr:from>
    <xdr:to>
      <xdr:col>18</xdr:col>
      <xdr:colOff>222250</xdr:colOff>
      <xdr:row>52</xdr:row>
      <xdr:rowOff>43390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14287</xdr:rowOff>
    </xdr:from>
    <xdr:to>
      <xdr:col>5</xdr:col>
      <xdr:colOff>266700</xdr:colOff>
      <xdr:row>33</xdr:row>
      <xdr:rowOff>90487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295275</xdr:colOff>
      <xdr:row>31</xdr:row>
      <xdr:rowOff>0</xdr:rowOff>
    </xdr:from>
    <xdr:to>
      <xdr:col>3</xdr:col>
      <xdr:colOff>857250</xdr:colOff>
      <xdr:row>32</xdr:row>
      <xdr:rowOff>47625</xdr:rowOff>
    </xdr:to>
    <xdr:sp macro="" textlink="">
      <xdr:nvSpPr>
        <xdr:cNvPr id="3" name="Скругленный прямоугольник 2"/>
        <xdr:cNvSpPr/>
      </xdr:nvSpPr>
      <xdr:spPr>
        <a:xfrm>
          <a:off x="2124075" y="5715000"/>
          <a:ext cx="314325" cy="238125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="1"/>
            <a:t>45,3</a:t>
          </a:r>
        </a:p>
      </xdr:txBody>
    </xdr:sp>
    <xdr:clientData/>
  </xdr:twoCellAnchor>
  <xdr:twoCellAnchor>
    <xdr:from>
      <xdr:col>6</xdr:col>
      <xdr:colOff>19050</xdr:colOff>
      <xdr:row>19</xdr:row>
      <xdr:rowOff>95251</xdr:rowOff>
    </xdr:from>
    <xdr:to>
      <xdr:col>10</xdr:col>
      <xdr:colOff>361950</xdr:colOff>
      <xdr:row>31</xdr:row>
      <xdr:rowOff>133351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257174</xdr:colOff>
      <xdr:row>33</xdr:row>
      <xdr:rowOff>100011</xdr:rowOff>
    </xdr:from>
    <xdr:to>
      <xdr:col>9</xdr:col>
      <xdr:colOff>276225</xdr:colOff>
      <xdr:row>51</xdr:row>
      <xdr:rowOff>104775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87"/>
  <sheetViews>
    <sheetView zoomScale="93" zoomScaleNormal="93" workbookViewId="0">
      <selection activeCell="N40" sqref="N40"/>
    </sheetView>
  </sheetViews>
  <sheetFormatPr defaultRowHeight="14.4"/>
  <cols>
    <col min="1" max="1" width="11.44140625" customWidth="1"/>
    <col min="12" max="12" width="11.44140625" customWidth="1"/>
    <col min="15" max="15" width="10.88671875" customWidth="1"/>
    <col min="27" max="27" width="4.44140625" style="175" customWidth="1"/>
    <col min="28" max="28" width="10.33203125" customWidth="1"/>
  </cols>
  <sheetData>
    <row r="1" spans="1:40">
      <c r="A1" s="870" t="s">
        <v>761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</row>
    <row r="2" spans="1:40" ht="15" thickBot="1"/>
    <row r="3" spans="1:40" ht="16.5" customHeight="1" thickBot="1">
      <c r="A3" s="890"/>
      <c r="B3" s="893" t="s">
        <v>63</v>
      </c>
      <c r="C3" s="896" t="s">
        <v>62</v>
      </c>
      <c r="D3" s="899" t="s">
        <v>61</v>
      </c>
      <c r="E3" s="900"/>
      <c r="F3" s="900"/>
      <c r="G3" s="900"/>
      <c r="H3" s="900"/>
      <c r="I3" s="900"/>
      <c r="J3" s="900"/>
      <c r="K3" s="901"/>
      <c r="L3" s="902" t="s">
        <v>165</v>
      </c>
      <c r="AB3" s="870" t="s">
        <v>762</v>
      </c>
      <c r="AC3" s="870"/>
      <c r="AD3" s="870"/>
      <c r="AE3" s="870"/>
      <c r="AF3" s="870"/>
      <c r="AG3" s="870"/>
      <c r="AH3" s="870"/>
      <c r="AI3" s="870"/>
      <c r="AJ3" s="870"/>
      <c r="AK3" s="870"/>
      <c r="AL3" s="870"/>
      <c r="AM3" s="870"/>
    </row>
    <row r="4" spans="1:40" ht="15" customHeight="1" thickBot="1">
      <c r="A4" s="891"/>
      <c r="B4" s="894"/>
      <c r="C4" s="897"/>
      <c r="D4" s="871" t="s">
        <v>60</v>
      </c>
      <c r="E4" s="873" t="s">
        <v>59</v>
      </c>
      <c r="F4" s="874"/>
      <c r="G4" s="874"/>
      <c r="H4" s="874"/>
      <c r="I4" s="874"/>
      <c r="J4" s="874"/>
      <c r="K4" s="875"/>
      <c r="L4" s="903"/>
    </row>
    <row r="5" spans="1:40" ht="33.75" customHeight="1" thickBot="1">
      <c r="A5" s="892"/>
      <c r="B5" s="895"/>
      <c r="C5" s="898"/>
      <c r="D5" s="872"/>
      <c r="E5" s="592" t="s">
        <v>58</v>
      </c>
      <c r="F5" s="592" t="s">
        <v>57</v>
      </c>
      <c r="G5" s="592" t="s">
        <v>56</v>
      </c>
      <c r="H5" s="592" t="s">
        <v>55</v>
      </c>
      <c r="I5" s="592" t="s">
        <v>54</v>
      </c>
      <c r="J5" s="592" t="s">
        <v>73</v>
      </c>
      <c r="K5" s="592" t="s">
        <v>53</v>
      </c>
      <c r="L5" s="904"/>
      <c r="O5" s="593"/>
      <c r="P5" s="594" t="s">
        <v>763</v>
      </c>
      <c r="Q5" s="595" t="s">
        <v>764</v>
      </c>
      <c r="R5" s="595" t="s">
        <v>765</v>
      </c>
      <c r="S5" s="595" t="s">
        <v>58</v>
      </c>
      <c r="T5" s="595" t="s">
        <v>57</v>
      </c>
      <c r="U5" s="595" t="s">
        <v>766</v>
      </c>
      <c r="V5" s="595" t="s">
        <v>767</v>
      </c>
      <c r="W5" s="595" t="s">
        <v>768</v>
      </c>
      <c r="X5" s="595" t="s">
        <v>73</v>
      </c>
      <c r="Y5" s="595" t="s">
        <v>769</v>
      </c>
      <c r="Z5" s="596" t="s">
        <v>770</v>
      </c>
      <c r="AA5" s="597"/>
      <c r="AB5" s="598"/>
      <c r="AC5" s="594" t="s">
        <v>763</v>
      </c>
      <c r="AD5" s="595" t="s">
        <v>764</v>
      </c>
      <c r="AE5" s="595" t="s">
        <v>765</v>
      </c>
      <c r="AF5" s="595" t="s">
        <v>58</v>
      </c>
      <c r="AG5" s="595" t="s">
        <v>57</v>
      </c>
      <c r="AH5" s="595" t="s">
        <v>766</v>
      </c>
      <c r="AI5" s="595" t="s">
        <v>767</v>
      </c>
      <c r="AJ5" s="595" t="s">
        <v>768</v>
      </c>
      <c r="AK5" s="595" t="s">
        <v>73</v>
      </c>
      <c r="AL5" s="595" t="s">
        <v>769</v>
      </c>
      <c r="AM5" s="596" t="s">
        <v>771</v>
      </c>
    </row>
    <row r="6" spans="1:40" ht="15" thickBot="1">
      <c r="A6" s="599" t="s">
        <v>97</v>
      </c>
      <c r="B6" s="600">
        <v>584</v>
      </c>
      <c r="C6" s="601">
        <v>20</v>
      </c>
      <c r="D6" s="602">
        <v>15</v>
      </c>
      <c r="E6" s="602">
        <v>12</v>
      </c>
      <c r="F6" s="602">
        <v>2</v>
      </c>
      <c r="G6" s="602">
        <v>0</v>
      </c>
      <c r="H6" s="602">
        <v>0</v>
      </c>
      <c r="I6" s="602">
        <v>0</v>
      </c>
      <c r="J6" s="602">
        <v>1</v>
      </c>
      <c r="K6" s="603">
        <v>0</v>
      </c>
      <c r="L6" s="604">
        <f t="shared" ref="L6:L35" si="0">B6+C6-D6</f>
        <v>589</v>
      </c>
      <c r="M6" s="605">
        <f>Q6*100/P6</f>
        <v>3.7529319781078967</v>
      </c>
      <c r="N6" s="605">
        <f>R6*100/P6</f>
        <v>3.205629397967162</v>
      </c>
      <c r="O6" s="606" t="s">
        <v>97</v>
      </c>
      <c r="P6" s="607">
        <f>B6+B16+B26</f>
        <v>1279</v>
      </c>
      <c r="Q6" s="608">
        <f t="shared" ref="Q6:Z14" si="1">C6+C16+C26</f>
        <v>48</v>
      </c>
      <c r="R6" s="608">
        <f>SUM(S6:Y6)</f>
        <v>41</v>
      </c>
      <c r="S6" s="608">
        <f t="shared" si="1"/>
        <v>19</v>
      </c>
      <c r="T6" s="608">
        <f t="shared" si="1"/>
        <v>4</v>
      </c>
      <c r="U6" s="608">
        <f t="shared" si="1"/>
        <v>1</v>
      </c>
      <c r="V6" s="608">
        <f t="shared" si="1"/>
        <v>0</v>
      </c>
      <c r="W6" s="608">
        <f t="shared" si="1"/>
        <v>0</v>
      </c>
      <c r="X6" s="608">
        <f t="shared" si="1"/>
        <v>11</v>
      </c>
      <c r="Y6" s="608">
        <f t="shared" si="1"/>
        <v>6</v>
      </c>
      <c r="Z6" s="608">
        <f t="shared" si="1"/>
        <v>1286</v>
      </c>
      <c r="AA6" s="609"/>
      <c r="AB6" s="610" t="s">
        <v>97</v>
      </c>
      <c r="AC6" s="607"/>
      <c r="AD6" s="608"/>
      <c r="AE6" s="608"/>
      <c r="AF6" s="608"/>
      <c r="AG6" s="608"/>
      <c r="AH6" s="608"/>
      <c r="AI6" s="608"/>
      <c r="AJ6" s="608"/>
      <c r="AK6" s="608"/>
      <c r="AL6" s="608"/>
      <c r="AM6" s="608"/>
    </row>
    <row r="7" spans="1:40" ht="15" thickBot="1">
      <c r="A7" s="611" t="s">
        <v>96</v>
      </c>
      <c r="B7" s="612">
        <v>958</v>
      </c>
      <c r="C7" s="613">
        <v>19</v>
      </c>
      <c r="D7" s="614">
        <v>31</v>
      </c>
      <c r="E7" s="615">
        <v>14</v>
      </c>
      <c r="F7" s="615">
        <v>10</v>
      </c>
      <c r="G7" s="615">
        <v>0</v>
      </c>
      <c r="H7" s="615">
        <v>0</v>
      </c>
      <c r="I7" s="615">
        <v>0</v>
      </c>
      <c r="J7" s="615">
        <v>6</v>
      </c>
      <c r="K7" s="616">
        <v>1</v>
      </c>
      <c r="L7" s="617">
        <f t="shared" si="0"/>
        <v>946</v>
      </c>
      <c r="M7" s="605">
        <f t="shared" ref="M7:M15" si="2">Q7*100/P7</f>
        <v>2.8947368421052633</v>
      </c>
      <c r="N7" s="605">
        <f t="shared" ref="N7:N15" si="3">R7*100/P7</f>
        <v>3.8157894736842106</v>
      </c>
      <c r="O7" s="618" t="s">
        <v>96</v>
      </c>
      <c r="P7" s="619">
        <f t="shared" ref="P7:P14" si="4">B7+B17+B27</f>
        <v>2280</v>
      </c>
      <c r="Q7" s="620">
        <f t="shared" si="1"/>
        <v>66</v>
      </c>
      <c r="R7" s="620">
        <f t="shared" ref="R7:R14" si="5">SUM(S7:Y7)</f>
        <v>87</v>
      </c>
      <c r="S7" s="620">
        <f t="shared" si="1"/>
        <v>35</v>
      </c>
      <c r="T7" s="620">
        <f t="shared" si="1"/>
        <v>18</v>
      </c>
      <c r="U7" s="620">
        <f t="shared" si="1"/>
        <v>6</v>
      </c>
      <c r="V7" s="620">
        <f t="shared" si="1"/>
        <v>1</v>
      </c>
      <c r="W7" s="620">
        <f t="shared" si="1"/>
        <v>0</v>
      </c>
      <c r="X7" s="620">
        <f t="shared" si="1"/>
        <v>25</v>
      </c>
      <c r="Y7" s="620">
        <f t="shared" si="1"/>
        <v>2</v>
      </c>
      <c r="Z7" s="620">
        <f t="shared" si="1"/>
        <v>2259</v>
      </c>
      <c r="AB7" s="621" t="s">
        <v>96</v>
      </c>
      <c r="AC7" s="619"/>
      <c r="AD7" s="620"/>
      <c r="AE7" s="620"/>
      <c r="AF7" s="620"/>
      <c r="AG7" s="620"/>
      <c r="AH7" s="620"/>
      <c r="AI7" s="620"/>
      <c r="AJ7" s="620"/>
      <c r="AK7" s="620"/>
      <c r="AL7" s="620"/>
      <c r="AM7" s="608"/>
    </row>
    <row r="8" spans="1:40" ht="15" thickBot="1">
      <c r="A8" s="611" t="s">
        <v>95</v>
      </c>
      <c r="B8" s="612">
        <v>328</v>
      </c>
      <c r="C8" s="613">
        <v>16</v>
      </c>
      <c r="D8" s="614">
        <v>28</v>
      </c>
      <c r="E8" s="615">
        <v>19</v>
      </c>
      <c r="F8" s="615">
        <v>4</v>
      </c>
      <c r="G8" s="615">
        <v>0</v>
      </c>
      <c r="H8" s="615">
        <v>0</v>
      </c>
      <c r="I8" s="615">
        <v>0</v>
      </c>
      <c r="J8" s="615">
        <v>5</v>
      </c>
      <c r="K8" s="616">
        <v>0</v>
      </c>
      <c r="L8" s="617">
        <f t="shared" si="0"/>
        <v>316</v>
      </c>
      <c r="M8" s="605">
        <f t="shared" si="2"/>
        <v>5.4666666666666668</v>
      </c>
      <c r="N8" s="622">
        <f t="shared" si="3"/>
        <v>9.7333333333333325</v>
      </c>
      <c r="O8" s="618" t="s">
        <v>95</v>
      </c>
      <c r="P8" s="619">
        <f t="shared" si="4"/>
        <v>750</v>
      </c>
      <c r="Q8" s="620">
        <f t="shared" si="1"/>
        <v>41</v>
      </c>
      <c r="R8" s="620">
        <f t="shared" si="5"/>
        <v>73</v>
      </c>
      <c r="S8" s="620">
        <f t="shared" si="1"/>
        <v>35</v>
      </c>
      <c r="T8" s="620">
        <f t="shared" si="1"/>
        <v>9</v>
      </c>
      <c r="U8" s="620">
        <f t="shared" si="1"/>
        <v>20</v>
      </c>
      <c r="V8" s="620">
        <f t="shared" si="1"/>
        <v>0</v>
      </c>
      <c r="W8" s="620">
        <f t="shared" si="1"/>
        <v>0</v>
      </c>
      <c r="X8" s="620">
        <f t="shared" si="1"/>
        <v>9</v>
      </c>
      <c r="Y8" s="620">
        <f t="shared" si="1"/>
        <v>0</v>
      </c>
      <c r="Z8" s="620">
        <f t="shared" si="1"/>
        <v>717</v>
      </c>
      <c r="AB8" s="621" t="s">
        <v>95</v>
      </c>
      <c r="AC8" s="619"/>
      <c r="AD8" s="620"/>
      <c r="AE8" s="620"/>
      <c r="AF8" s="620"/>
      <c r="AG8" s="620"/>
      <c r="AH8" s="620"/>
      <c r="AI8" s="620"/>
      <c r="AJ8" s="620"/>
      <c r="AK8" s="620"/>
      <c r="AL8" s="620"/>
      <c r="AM8" s="608"/>
    </row>
    <row r="9" spans="1:40" ht="15" thickBot="1">
      <c r="A9" s="623" t="s">
        <v>94</v>
      </c>
      <c r="B9" s="612">
        <v>854</v>
      </c>
      <c r="C9" s="613">
        <v>18</v>
      </c>
      <c r="D9" s="614">
        <v>17</v>
      </c>
      <c r="E9" s="615">
        <v>12</v>
      </c>
      <c r="F9" s="615">
        <v>1</v>
      </c>
      <c r="G9" s="615">
        <v>0</v>
      </c>
      <c r="H9" s="615">
        <v>0</v>
      </c>
      <c r="I9" s="615">
        <v>0</v>
      </c>
      <c r="J9" s="615">
        <v>3</v>
      </c>
      <c r="K9" s="616">
        <v>1</v>
      </c>
      <c r="L9" s="617">
        <f t="shared" si="0"/>
        <v>855</v>
      </c>
      <c r="M9" s="605">
        <f t="shared" si="2"/>
        <v>2.488572879634332</v>
      </c>
      <c r="N9" s="605">
        <f t="shared" si="3"/>
        <v>3.4027425088877603</v>
      </c>
      <c r="O9" s="624" t="s">
        <v>94</v>
      </c>
      <c r="P9" s="625">
        <f t="shared" si="4"/>
        <v>1969</v>
      </c>
      <c r="Q9" s="626">
        <f t="shared" si="1"/>
        <v>49</v>
      </c>
      <c r="R9" s="626">
        <f t="shared" si="5"/>
        <v>67</v>
      </c>
      <c r="S9" s="626">
        <f t="shared" si="1"/>
        <v>32</v>
      </c>
      <c r="T9" s="626">
        <f t="shared" si="1"/>
        <v>8</v>
      </c>
      <c r="U9" s="626">
        <f t="shared" si="1"/>
        <v>10</v>
      </c>
      <c r="V9" s="626">
        <f t="shared" si="1"/>
        <v>0</v>
      </c>
      <c r="W9" s="626">
        <f t="shared" si="1"/>
        <v>0</v>
      </c>
      <c r="X9" s="626">
        <f t="shared" si="1"/>
        <v>16</v>
      </c>
      <c r="Y9" s="626">
        <f t="shared" si="1"/>
        <v>1</v>
      </c>
      <c r="Z9" s="626">
        <f t="shared" si="1"/>
        <v>1951</v>
      </c>
      <c r="AB9" s="621" t="s">
        <v>94</v>
      </c>
      <c r="AC9" s="619"/>
      <c r="AD9" s="620"/>
      <c r="AE9" s="620"/>
      <c r="AF9" s="620"/>
      <c r="AG9" s="620"/>
      <c r="AH9" s="620"/>
      <c r="AI9" s="620"/>
      <c r="AJ9" s="620"/>
      <c r="AK9" s="620"/>
      <c r="AL9" s="620"/>
      <c r="AM9" s="608"/>
    </row>
    <row r="10" spans="1:40" ht="15" thickBot="1">
      <c r="A10" s="611" t="s">
        <v>93</v>
      </c>
      <c r="B10" s="627">
        <v>831</v>
      </c>
      <c r="C10" s="628">
        <v>49</v>
      </c>
      <c r="D10" s="629">
        <v>30</v>
      </c>
      <c r="E10" s="630">
        <v>15</v>
      </c>
      <c r="F10" s="630">
        <v>5</v>
      </c>
      <c r="G10" s="630">
        <v>0</v>
      </c>
      <c r="H10" s="630">
        <v>0</v>
      </c>
      <c r="I10" s="630">
        <v>0</v>
      </c>
      <c r="J10" s="630">
        <v>9</v>
      </c>
      <c r="K10" s="631">
        <v>1</v>
      </c>
      <c r="L10" s="627">
        <v>850</v>
      </c>
      <c r="M10" s="605">
        <f t="shared" si="2"/>
        <v>5.9510567296996664</v>
      </c>
      <c r="N10" s="605">
        <f t="shared" si="3"/>
        <v>5.7842046718576192</v>
      </c>
      <c r="O10" s="618" t="s">
        <v>93</v>
      </c>
      <c r="P10" s="619">
        <f t="shared" si="4"/>
        <v>1798</v>
      </c>
      <c r="Q10" s="620">
        <f t="shared" si="1"/>
        <v>107</v>
      </c>
      <c r="R10" s="620">
        <f t="shared" si="5"/>
        <v>104</v>
      </c>
      <c r="S10" s="620">
        <f t="shared" si="1"/>
        <v>30</v>
      </c>
      <c r="T10" s="620">
        <f t="shared" si="1"/>
        <v>6</v>
      </c>
      <c r="U10" s="620">
        <f t="shared" si="1"/>
        <v>9</v>
      </c>
      <c r="V10" s="620">
        <f t="shared" si="1"/>
        <v>2</v>
      </c>
      <c r="W10" s="620">
        <f t="shared" si="1"/>
        <v>0</v>
      </c>
      <c r="X10" s="620">
        <f t="shared" si="1"/>
        <v>54</v>
      </c>
      <c r="Y10" s="620">
        <f t="shared" si="1"/>
        <v>3</v>
      </c>
      <c r="Z10" s="620">
        <f t="shared" si="1"/>
        <v>1801</v>
      </c>
      <c r="AB10" s="621" t="s">
        <v>93</v>
      </c>
      <c r="AC10" s="619"/>
      <c r="AD10" s="620"/>
      <c r="AE10" s="620"/>
      <c r="AF10" s="620"/>
      <c r="AG10" s="620"/>
      <c r="AH10" s="620"/>
      <c r="AI10" s="620"/>
      <c r="AJ10" s="620"/>
      <c r="AK10" s="620"/>
      <c r="AL10" s="620"/>
      <c r="AM10" s="608"/>
    </row>
    <row r="11" spans="1:40" ht="15" thickBot="1">
      <c r="A11" s="632" t="s">
        <v>92</v>
      </c>
      <c r="B11" s="600">
        <v>617</v>
      </c>
      <c r="C11" s="601">
        <v>25</v>
      </c>
      <c r="D11" s="602">
        <v>26</v>
      </c>
      <c r="E11" s="602">
        <v>17</v>
      </c>
      <c r="F11" s="602">
        <v>5</v>
      </c>
      <c r="G11" s="602">
        <v>0</v>
      </c>
      <c r="H11" s="602">
        <v>0</v>
      </c>
      <c r="I11" s="602">
        <v>0</v>
      </c>
      <c r="J11" s="602">
        <v>4</v>
      </c>
      <c r="K11" s="603">
        <v>0</v>
      </c>
      <c r="L11" s="617">
        <f t="shared" si="0"/>
        <v>616</v>
      </c>
      <c r="M11" s="605">
        <f t="shared" si="2"/>
        <v>4.1637261820748055</v>
      </c>
      <c r="N11" s="605">
        <f t="shared" si="3"/>
        <v>4.093154551870148</v>
      </c>
      <c r="O11" s="618" t="s">
        <v>92</v>
      </c>
      <c r="P11" s="619">
        <f t="shared" si="4"/>
        <v>1417</v>
      </c>
      <c r="Q11" s="620">
        <f t="shared" si="1"/>
        <v>59</v>
      </c>
      <c r="R11" s="620">
        <f t="shared" si="5"/>
        <v>58</v>
      </c>
      <c r="S11" s="620">
        <f t="shared" si="1"/>
        <v>33</v>
      </c>
      <c r="T11" s="620">
        <f t="shared" si="1"/>
        <v>10</v>
      </c>
      <c r="U11" s="620">
        <f t="shared" si="1"/>
        <v>5</v>
      </c>
      <c r="V11" s="620">
        <f t="shared" si="1"/>
        <v>0</v>
      </c>
      <c r="W11" s="620">
        <f t="shared" si="1"/>
        <v>0</v>
      </c>
      <c r="X11" s="620">
        <f t="shared" si="1"/>
        <v>8</v>
      </c>
      <c r="Y11" s="620">
        <f t="shared" si="1"/>
        <v>2</v>
      </c>
      <c r="Z11" s="620">
        <f t="shared" si="1"/>
        <v>1418</v>
      </c>
      <c r="AB11" s="621" t="s">
        <v>92</v>
      </c>
      <c r="AC11" s="619"/>
      <c r="AD11" s="620"/>
      <c r="AE11" s="620"/>
      <c r="AF11" s="620"/>
      <c r="AG11" s="620"/>
      <c r="AH11" s="620"/>
      <c r="AI11" s="620"/>
      <c r="AJ11" s="620"/>
      <c r="AK11" s="620"/>
      <c r="AL11" s="620"/>
      <c r="AM11" s="608"/>
    </row>
    <row r="12" spans="1:40" ht="15" thickBot="1">
      <c r="A12" s="623" t="s">
        <v>91</v>
      </c>
      <c r="B12" s="612">
        <v>572</v>
      </c>
      <c r="C12" s="613">
        <v>16</v>
      </c>
      <c r="D12" s="614">
        <v>19</v>
      </c>
      <c r="E12" s="615">
        <v>8</v>
      </c>
      <c r="F12" s="615">
        <v>7</v>
      </c>
      <c r="G12" s="615">
        <v>0</v>
      </c>
      <c r="H12" s="615">
        <v>0</v>
      </c>
      <c r="I12" s="615">
        <v>0</v>
      </c>
      <c r="J12" s="615">
        <v>4</v>
      </c>
      <c r="K12" s="616">
        <v>0</v>
      </c>
      <c r="L12" s="617">
        <f t="shared" si="0"/>
        <v>569</v>
      </c>
      <c r="M12" s="605">
        <f t="shared" si="2"/>
        <v>3.2507739938080493</v>
      </c>
      <c r="N12" s="605">
        <f t="shared" si="3"/>
        <v>5.9597523219814246</v>
      </c>
      <c r="O12" s="618" t="s">
        <v>91</v>
      </c>
      <c r="P12" s="633">
        <f t="shared" si="4"/>
        <v>1292</v>
      </c>
      <c r="Q12" s="620">
        <f t="shared" si="1"/>
        <v>42</v>
      </c>
      <c r="R12" s="620">
        <f t="shared" si="5"/>
        <v>77</v>
      </c>
      <c r="S12" s="620">
        <f t="shared" si="1"/>
        <v>28</v>
      </c>
      <c r="T12" s="620">
        <f t="shared" si="1"/>
        <v>10</v>
      </c>
      <c r="U12" s="634">
        <f t="shared" si="1"/>
        <v>19</v>
      </c>
      <c r="V12" s="620">
        <f t="shared" si="1"/>
        <v>1</v>
      </c>
      <c r="W12" s="620">
        <f t="shared" si="1"/>
        <v>0</v>
      </c>
      <c r="X12" s="620">
        <f t="shared" si="1"/>
        <v>16</v>
      </c>
      <c r="Y12" s="620">
        <f t="shared" si="1"/>
        <v>3</v>
      </c>
      <c r="Z12" s="620">
        <f t="shared" si="1"/>
        <v>1257</v>
      </c>
      <c r="AA12" s="635"/>
      <c r="AB12" s="621" t="s">
        <v>91</v>
      </c>
      <c r="AC12" s="636"/>
      <c r="AD12" s="620"/>
      <c r="AE12" s="620"/>
      <c r="AF12" s="620"/>
      <c r="AG12" s="620"/>
      <c r="AH12" s="620"/>
      <c r="AI12" s="620"/>
      <c r="AJ12" s="620"/>
      <c r="AK12" s="620"/>
      <c r="AL12" s="620"/>
      <c r="AM12" s="608"/>
      <c r="AN12" s="637"/>
    </row>
    <row r="13" spans="1:40" ht="15" thickBot="1">
      <c r="A13" s="623" t="s">
        <v>147</v>
      </c>
      <c r="B13" s="612">
        <v>1008</v>
      </c>
      <c r="C13" s="613">
        <v>26</v>
      </c>
      <c r="D13" s="614">
        <v>32</v>
      </c>
      <c r="E13" s="615">
        <v>10</v>
      </c>
      <c r="F13" s="615">
        <v>11</v>
      </c>
      <c r="G13" s="615">
        <v>0</v>
      </c>
      <c r="H13" s="615">
        <v>0</v>
      </c>
      <c r="I13" s="615">
        <v>0</v>
      </c>
      <c r="J13" s="615">
        <v>10</v>
      </c>
      <c r="K13" s="616">
        <v>1</v>
      </c>
      <c r="L13" s="612">
        <v>1002</v>
      </c>
      <c r="M13" s="605">
        <f t="shared" si="2"/>
        <v>2.7658266748617089</v>
      </c>
      <c r="N13" s="605">
        <f t="shared" si="3"/>
        <v>3.0731407498463428</v>
      </c>
      <c r="O13" s="618" t="s">
        <v>147</v>
      </c>
      <c r="P13" s="619">
        <f t="shared" si="4"/>
        <v>1627</v>
      </c>
      <c r="Q13" s="620">
        <f t="shared" si="1"/>
        <v>45</v>
      </c>
      <c r="R13" s="620">
        <f t="shared" si="5"/>
        <v>50</v>
      </c>
      <c r="S13" s="620">
        <f t="shared" si="1"/>
        <v>17</v>
      </c>
      <c r="T13" s="620">
        <f t="shared" si="1"/>
        <v>14</v>
      </c>
      <c r="U13" s="620">
        <f t="shared" si="1"/>
        <v>0</v>
      </c>
      <c r="V13" s="620">
        <f t="shared" si="1"/>
        <v>1</v>
      </c>
      <c r="W13" s="620">
        <f t="shared" si="1"/>
        <v>0</v>
      </c>
      <c r="X13" s="620">
        <f t="shared" si="1"/>
        <v>14</v>
      </c>
      <c r="Y13" s="620">
        <f t="shared" si="1"/>
        <v>4</v>
      </c>
      <c r="Z13" s="620">
        <f t="shared" si="1"/>
        <v>1622</v>
      </c>
      <c r="AB13" s="621" t="s">
        <v>147</v>
      </c>
      <c r="AC13" s="619"/>
      <c r="AD13" s="620"/>
      <c r="AE13" s="620"/>
      <c r="AF13" s="620"/>
      <c r="AG13" s="620"/>
      <c r="AH13" s="620"/>
      <c r="AI13" s="620"/>
      <c r="AJ13" s="620"/>
      <c r="AK13" s="620"/>
      <c r="AL13" s="620"/>
      <c r="AM13" s="608"/>
    </row>
    <row r="14" spans="1:40" ht="15" thickBot="1">
      <c r="A14" s="638" t="s">
        <v>89</v>
      </c>
      <c r="B14" s="600">
        <v>987</v>
      </c>
      <c r="C14" s="601">
        <v>17</v>
      </c>
      <c r="D14" s="602">
        <v>29</v>
      </c>
      <c r="E14" s="602">
        <v>12</v>
      </c>
      <c r="F14" s="602">
        <v>12</v>
      </c>
      <c r="G14" s="602">
        <v>0</v>
      </c>
      <c r="H14" s="602">
        <v>0</v>
      </c>
      <c r="I14" s="602">
        <v>0</v>
      </c>
      <c r="J14" s="602">
        <v>3</v>
      </c>
      <c r="K14" s="603">
        <v>2</v>
      </c>
      <c r="L14" s="639">
        <f t="shared" si="0"/>
        <v>975</v>
      </c>
      <c r="M14" s="605">
        <f t="shared" si="2"/>
        <v>2.0608899297423888</v>
      </c>
      <c r="N14" s="605">
        <f t="shared" si="3"/>
        <v>3.9344262295081966</v>
      </c>
      <c r="O14" s="618" t="s">
        <v>89</v>
      </c>
      <c r="P14" s="640">
        <f t="shared" si="4"/>
        <v>2135</v>
      </c>
      <c r="Q14" s="641">
        <f t="shared" si="1"/>
        <v>44</v>
      </c>
      <c r="R14" s="641">
        <f t="shared" si="5"/>
        <v>84</v>
      </c>
      <c r="S14" s="641">
        <f t="shared" si="1"/>
        <v>37</v>
      </c>
      <c r="T14" s="641">
        <f t="shared" si="1"/>
        <v>21</v>
      </c>
      <c r="U14" s="641">
        <f t="shared" si="1"/>
        <v>0</v>
      </c>
      <c r="V14" s="641">
        <f t="shared" si="1"/>
        <v>1</v>
      </c>
      <c r="W14" s="641">
        <f t="shared" si="1"/>
        <v>0</v>
      </c>
      <c r="X14" s="641">
        <f t="shared" si="1"/>
        <v>14</v>
      </c>
      <c r="Y14" s="641">
        <f t="shared" si="1"/>
        <v>11</v>
      </c>
      <c r="Z14" s="641">
        <f t="shared" si="1"/>
        <v>2095</v>
      </c>
      <c r="AB14" s="621" t="s">
        <v>89</v>
      </c>
      <c r="AC14" s="640"/>
      <c r="AD14" s="641"/>
      <c r="AE14" s="641"/>
      <c r="AF14" s="641"/>
      <c r="AG14" s="641"/>
      <c r="AH14" s="641"/>
      <c r="AI14" s="641"/>
      <c r="AJ14" s="641"/>
      <c r="AK14" s="641"/>
      <c r="AL14" s="641"/>
      <c r="AM14" s="608"/>
    </row>
    <row r="15" spans="1:40" s="656" customFormat="1" ht="15" thickBot="1">
      <c r="A15" s="642" t="s">
        <v>1</v>
      </c>
      <c r="B15" s="643">
        <f>SUM(B6:B14)</f>
        <v>6739</v>
      </c>
      <c r="C15" s="643">
        <f t="shared" ref="C15:K15" si="6">SUM(C6:C14)</f>
        <v>206</v>
      </c>
      <c r="D15" s="644">
        <f t="shared" si="6"/>
        <v>227</v>
      </c>
      <c r="E15" s="643">
        <f t="shared" si="6"/>
        <v>119</v>
      </c>
      <c r="F15" s="643">
        <f t="shared" si="6"/>
        <v>57</v>
      </c>
      <c r="G15" s="643">
        <f t="shared" si="6"/>
        <v>0</v>
      </c>
      <c r="H15" s="643">
        <f t="shared" si="6"/>
        <v>0</v>
      </c>
      <c r="I15" s="643">
        <f t="shared" si="6"/>
        <v>0</v>
      </c>
      <c r="J15" s="643">
        <f t="shared" si="6"/>
        <v>45</v>
      </c>
      <c r="K15" s="643">
        <f t="shared" si="6"/>
        <v>6</v>
      </c>
      <c r="L15" s="645">
        <f t="shared" si="0"/>
        <v>6718</v>
      </c>
      <c r="M15" s="605">
        <f t="shared" si="2"/>
        <v>3.4440090740358835</v>
      </c>
      <c r="N15" s="605">
        <f t="shared" si="3"/>
        <v>4.4064068192754524</v>
      </c>
      <c r="O15" s="646"/>
      <c r="P15" s="647">
        <f>SUM(P6:P14)</f>
        <v>14547</v>
      </c>
      <c r="Q15" s="648">
        <f>SUM(Q6:Q14)</f>
        <v>501</v>
      </c>
      <c r="R15" s="648">
        <f t="shared" ref="R15:Y15" si="7">SUM(R6:R14)</f>
        <v>641</v>
      </c>
      <c r="S15" s="648">
        <f t="shared" si="7"/>
        <v>266</v>
      </c>
      <c r="T15" s="648">
        <f t="shared" si="7"/>
        <v>100</v>
      </c>
      <c r="U15" s="648">
        <f t="shared" si="7"/>
        <v>70</v>
      </c>
      <c r="V15" s="648">
        <f t="shared" si="7"/>
        <v>6</v>
      </c>
      <c r="W15" s="648">
        <f t="shared" si="7"/>
        <v>0</v>
      </c>
      <c r="X15" s="648">
        <f t="shared" si="7"/>
        <v>167</v>
      </c>
      <c r="Y15" s="648">
        <f t="shared" si="7"/>
        <v>32</v>
      </c>
      <c r="Z15" s="649">
        <f>SUM(Z6:Z14)</f>
        <v>14406</v>
      </c>
      <c r="AA15" s="650"/>
      <c r="AB15" s="651"/>
      <c r="AC15" s="652">
        <f>SUM(AC6:AC14)</f>
        <v>0</v>
      </c>
      <c r="AD15" s="653">
        <f t="shared" ref="AD15:AL15" si="8">SUM(AD6:AD14)</f>
        <v>0</v>
      </c>
      <c r="AE15" s="653">
        <f t="shared" si="8"/>
        <v>0</v>
      </c>
      <c r="AF15" s="653">
        <f t="shared" si="8"/>
        <v>0</v>
      </c>
      <c r="AG15" s="653">
        <f t="shared" si="8"/>
        <v>0</v>
      </c>
      <c r="AH15" s="653">
        <f t="shared" si="8"/>
        <v>0</v>
      </c>
      <c r="AI15" s="653">
        <f t="shared" si="8"/>
        <v>0</v>
      </c>
      <c r="AJ15" s="653">
        <f t="shared" si="8"/>
        <v>0</v>
      </c>
      <c r="AK15" s="653">
        <f t="shared" si="8"/>
        <v>0</v>
      </c>
      <c r="AL15" s="653">
        <f t="shared" si="8"/>
        <v>0</v>
      </c>
      <c r="AM15" s="654">
        <f t="shared" ref="AM15" si="9">AC15+AD15-AE15</f>
        <v>0</v>
      </c>
      <c r="AN15" s="655"/>
    </row>
    <row r="16" spans="1:40" ht="15" thickBot="1">
      <c r="A16" s="657" t="s">
        <v>97</v>
      </c>
      <c r="B16" s="658">
        <v>541</v>
      </c>
      <c r="C16" s="659">
        <v>25</v>
      </c>
      <c r="D16" s="660">
        <v>21</v>
      </c>
      <c r="E16" s="661">
        <v>7</v>
      </c>
      <c r="F16" s="661">
        <v>2</v>
      </c>
      <c r="G16" s="661">
        <v>0</v>
      </c>
      <c r="H16" s="661">
        <v>0</v>
      </c>
      <c r="I16" s="661">
        <v>0</v>
      </c>
      <c r="J16" s="661">
        <v>8</v>
      </c>
      <c r="K16" s="662">
        <v>4</v>
      </c>
      <c r="L16" s="663">
        <f t="shared" si="0"/>
        <v>545</v>
      </c>
    </row>
    <row r="17" spans="1:40" ht="15" thickBot="1">
      <c r="A17" s="664" t="s">
        <v>96</v>
      </c>
      <c r="B17" s="612">
        <v>1038</v>
      </c>
      <c r="C17" s="613">
        <v>31</v>
      </c>
      <c r="D17" s="614">
        <v>36</v>
      </c>
      <c r="E17" s="615">
        <v>19</v>
      </c>
      <c r="F17" s="615">
        <v>5</v>
      </c>
      <c r="G17" s="615">
        <v>0</v>
      </c>
      <c r="H17" s="615">
        <v>0</v>
      </c>
      <c r="I17" s="615">
        <v>0</v>
      </c>
      <c r="J17" s="615">
        <v>12</v>
      </c>
      <c r="K17" s="616">
        <v>0</v>
      </c>
      <c r="L17" s="665">
        <f t="shared" si="0"/>
        <v>1033</v>
      </c>
      <c r="O17" s="620"/>
      <c r="P17" s="666" t="s">
        <v>88</v>
      </c>
      <c r="Q17" s="666" t="s">
        <v>87</v>
      </c>
      <c r="R17" s="666" t="s">
        <v>86</v>
      </c>
      <c r="S17" s="667" t="s">
        <v>51</v>
      </c>
      <c r="U17" s="668"/>
      <c r="V17" s="669"/>
      <c r="AC17" s="635"/>
    </row>
    <row r="18" spans="1:40" ht="15" thickBot="1">
      <c r="A18" s="664" t="s">
        <v>95</v>
      </c>
      <c r="B18" s="612">
        <v>353</v>
      </c>
      <c r="C18" s="613">
        <v>20</v>
      </c>
      <c r="D18" s="614">
        <v>23</v>
      </c>
      <c r="E18" s="615">
        <v>15</v>
      </c>
      <c r="F18" s="615">
        <v>5</v>
      </c>
      <c r="G18" s="615">
        <v>0</v>
      </c>
      <c r="H18" s="615">
        <v>0</v>
      </c>
      <c r="I18" s="615">
        <v>0</v>
      </c>
      <c r="J18" s="615">
        <v>3</v>
      </c>
      <c r="K18" s="616">
        <v>0</v>
      </c>
      <c r="L18" s="665">
        <f t="shared" si="0"/>
        <v>350</v>
      </c>
      <c r="O18" s="670" t="s">
        <v>97</v>
      </c>
      <c r="P18" s="620">
        <f>L6</f>
        <v>589</v>
      </c>
      <c r="Q18" s="620">
        <f>L16</f>
        <v>545</v>
      </c>
      <c r="R18" s="620">
        <f>L26</f>
        <v>152</v>
      </c>
      <c r="S18" s="671">
        <f>SUM(P18:R18)</f>
        <v>1286</v>
      </c>
    </row>
    <row r="19" spans="1:40" ht="15" customHeight="1" thickBot="1">
      <c r="A19" s="672" t="s">
        <v>94</v>
      </c>
      <c r="B19" s="612">
        <v>927</v>
      </c>
      <c r="C19" s="613">
        <v>20</v>
      </c>
      <c r="D19" s="614">
        <v>30</v>
      </c>
      <c r="E19" s="615">
        <v>19</v>
      </c>
      <c r="F19" s="615">
        <v>7</v>
      </c>
      <c r="G19" s="615">
        <v>0</v>
      </c>
      <c r="H19" s="615">
        <v>0</v>
      </c>
      <c r="I19" s="615">
        <v>0</v>
      </c>
      <c r="J19" s="615">
        <v>4</v>
      </c>
      <c r="K19" s="616">
        <v>0</v>
      </c>
      <c r="L19" s="665">
        <f t="shared" si="0"/>
        <v>917</v>
      </c>
      <c r="O19" s="670" t="s">
        <v>96</v>
      </c>
      <c r="P19" s="620">
        <f t="shared" ref="P19:P26" si="10">L7</f>
        <v>946</v>
      </c>
      <c r="Q19" s="620">
        <f t="shared" ref="Q19:Q26" si="11">L17</f>
        <v>1033</v>
      </c>
      <c r="R19" s="620">
        <f t="shared" ref="R19:R26" si="12">L27</f>
        <v>280</v>
      </c>
      <c r="S19" s="671">
        <f t="shared" ref="S19:S26" si="13">SUM(P19:R19)</f>
        <v>2259</v>
      </c>
      <c r="AB19" s="876" t="s">
        <v>772</v>
      </c>
      <c r="AC19" s="877"/>
      <c r="AD19" s="877"/>
      <c r="AE19" s="877"/>
      <c r="AF19" s="877"/>
      <c r="AG19" s="877"/>
      <c r="AH19" s="877"/>
      <c r="AI19" s="877"/>
      <c r="AJ19" s="877"/>
      <c r="AK19" s="877"/>
      <c r="AL19" s="877"/>
      <c r="AM19" s="877"/>
      <c r="AN19" s="877"/>
    </row>
    <row r="20" spans="1:40" ht="15" thickBot="1">
      <c r="A20" s="664" t="s">
        <v>93</v>
      </c>
      <c r="B20" s="673">
        <v>816</v>
      </c>
      <c r="C20" s="674">
        <v>51</v>
      </c>
      <c r="D20" s="675">
        <v>57</v>
      </c>
      <c r="E20" s="676">
        <v>14</v>
      </c>
      <c r="F20" s="676">
        <v>1</v>
      </c>
      <c r="G20" s="676">
        <v>0</v>
      </c>
      <c r="H20" s="676">
        <v>0</v>
      </c>
      <c r="I20" s="676">
        <v>0</v>
      </c>
      <c r="J20" s="676">
        <v>42</v>
      </c>
      <c r="K20" s="677">
        <v>0</v>
      </c>
      <c r="L20" s="673">
        <v>810</v>
      </c>
      <c r="O20" s="670" t="s">
        <v>95</v>
      </c>
      <c r="P20" s="620">
        <f t="shared" si="10"/>
        <v>316</v>
      </c>
      <c r="Q20" s="620">
        <f t="shared" si="11"/>
        <v>350</v>
      </c>
      <c r="R20" s="620">
        <f t="shared" si="12"/>
        <v>51</v>
      </c>
      <c r="S20" s="671">
        <f t="shared" si="13"/>
        <v>717</v>
      </c>
    </row>
    <row r="21" spans="1:40" ht="15.75" customHeight="1" thickTop="1" thickBot="1">
      <c r="A21" s="678" t="s">
        <v>92</v>
      </c>
      <c r="B21" s="658">
        <v>684</v>
      </c>
      <c r="C21" s="659">
        <v>29</v>
      </c>
      <c r="D21" s="660">
        <v>22</v>
      </c>
      <c r="E21" s="661">
        <v>14</v>
      </c>
      <c r="F21" s="661">
        <v>4</v>
      </c>
      <c r="G21" s="661">
        <v>0</v>
      </c>
      <c r="H21" s="661">
        <v>0</v>
      </c>
      <c r="I21" s="661">
        <v>0</v>
      </c>
      <c r="J21" s="661">
        <v>4</v>
      </c>
      <c r="K21" s="662">
        <v>0</v>
      </c>
      <c r="L21" s="665">
        <f t="shared" si="0"/>
        <v>691</v>
      </c>
      <c r="O21" s="670" t="s">
        <v>94</v>
      </c>
      <c r="P21" s="620">
        <f t="shared" si="10"/>
        <v>855</v>
      </c>
      <c r="Q21" s="620">
        <f t="shared" si="11"/>
        <v>917</v>
      </c>
      <c r="R21" s="620">
        <f t="shared" si="12"/>
        <v>179</v>
      </c>
      <c r="S21" s="671">
        <f t="shared" si="13"/>
        <v>1951</v>
      </c>
      <c r="AB21" s="878" t="s">
        <v>20</v>
      </c>
      <c r="AC21" s="860" t="s">
        <v>22</v>
      </c>
      <c r="AD21" s="881" t="s">
        <v>72</v>
      </c>
      <c r="AE21" s="884" t="s">
        <v>63</v>
      </c>
      <c r="AF21" s="860" t="s">
        <v>62</v>
      </c>
      <c r="AG21" s="887" t="s">
        <v>61</v>
      </c>
      <c r="AH21" s="888"/>
      <c r="AI21" s="888"/>
      <c r="AJ21" s="888"/>
      <c r="AK21" s="888"/>
      <c r="AL21" s="888"/>
      <c r="AM21" s="889"/>
      <c r="AN21" s="860" t="s">
        <v>773</v>
      </c>
    </row>
    <row r="22" spans="1:40" ht="15" thickBot="1">
      <c r="A22" s="672" t="s">
        <v>91</v>
      </c>
      <c r="B22" s="612">
        <v>613</v>
      </c>
      <c r="C22" s="613">
        <v>22</v>
      </c>
      <c r="D22" s="614">
        <v>30</v>
      </c>
      <c r="E22" s="615">
        <v>16</v>
      </c>
      <c r="F22" s="615">
        <v>3</v>
      </c>
      <c r="G22" s="615">
        <v>0</v>
      </c>
      <c r="H22" s="615">
        <v>0</v>
      </c>
      <c r="I22" s="615">
        <v>0</v>
      </c>
      <c r="J22" s="615">
        <v>11</v>
      </c>
      <c r="K22" s="616">
        <v>0</v>
      </c>
      <c r="L22" s="665">
        <f t="shared" si="0"/>
        <v>605</v>
      </c>
      <c r="O22" s="670" t="s">
        <v>93</v>
      </c>
      <c r="P22" s="620">
        <f t="shared" si="10"/>
        <v>850</v>
      </c>
      <c r="Q22" s="620">
        <f t="shared" si="11"/>
        <v>810</v>
      </c>
      <c r="R22" s="620">
        <f t="shared" si="12"/>
        <v>141</v>
      </c>
      <c r="S22" s="671">
        <f t="shared" si="13"/>
        <v>1801</v>
      </c>
      <c r="AB22" s="879"/>
      <c r="AC22" s="861"/>
      <c r="AD22" s="882"/>
      <c r="AE22" s="885"/>
      <c r="AF22" s="861"/>
      <c r="AG22" s="863" t="s">
        <v>60</v>
      </c>
      <c r="AH22" s="865" t="s">
        <v>59</v>
      </c>
      <c r="AI22" s="866"/>
      <c r="AJ22" s="866"/>
      <c r="AK22" s="866"/>
      <c r="AL22" s="866"/>
      <c r="AM22" s="867"/>
      <c r="AN22" s="861"/>
    </row>
    <row r="23" spans="1:40" ht="16.5" customHeight="1" thickBot="1">
      <c r="A23" s="672" t="s">
        <v>147</v>
      </c>
      <c r="B23" s="612">
        <v>517</v>
      </c>
      <c r="C23" s="613">
        <v>15</v>
      </c>
      <c r="D23" s="614">
        <v>13</v>
      </c>
      <c r="E23" s="615">
        <v>6</v>
      </c>
      <c r="F23" s="615">
        <v>3</v>
      </c>
      <c r="G23" s="615">
        <v>0</v>
      </c>
      <c r="H23" s="615">
        <v>0</v>
      </c>
      <c r="I23" s="615">
        <v>0</v>
      </c>
      <c r="J23" s="615">
        <v>4</v>
      </c>
      <c r="K23" s="616">
        <v>0</v>
      </c>
      <c r="L23" s="612">
        <v>519</v>
      </c>
      <c r="O23" s="670" t="s">
        <v>92</v>
      </c>
      <c r="P23" s="620">
        <f t="shared" si="10"/>
        <v>616</v>
      </c>
      <c r="Q23" s="620">
        <f t="shared" si="11"/>
        <v>691</v>
      </c>
      <c r="R23" s="620">
        <f t="shared" si="12"/>
        <v>111</v>
      </c>
      <c r="S23" s="671">
        <f t="shared" si="13"/>
        <v>1418</v>
      </c>
      <c r="AB23" s="880"/>
      <c r="AC23" s="862"/>
      <c r="AD23" s="883"/>
      <c r="AE23" s="886"/>
      <c r="AF23" s="862"/>
      <c r="AG23" s="864"/>
      <c r="AH23" s="679" t="s">
        <v>58</v>
      </c>
      <c r="AI23" s="680" t="s">
        <v>57</v>
      </c>
      <c r="AJ23" s="680" t="s">
        <v>774</v>
      </c>
      <c r="AK23" s="680" t="s">
        <v>775</v>
      </c>
      <c r="AL23" s="680" t="s">
        <v>776</v>
      </c>
      <c r="AM23" s="681" t="s">
        <v>777</v>
      </c>
      <c r="AN23" s="862"/>
    </row>
    <row r="24" spans="1:40" ht="15.6" thickTop="1" thickBot="1">
      <c r="A24" s="682" t="s">
        <v>89</v>
      </c>
      <c r="B24" s="658">
        <v>978</v>
      </c>
      <c r="C24" s="659">
        <v>21</v>
      </c>
      <c r="D24" s="660">
        <v>46</v>
      </c>
      <c r="E24" s="661">
        <v>23</v>
      </c>
      <c r="F24" s="661">
        <v>9</v>
      </c>
      <c r="G24" s="661">
        <v>0</v>
      </c>
      <c r="H24" s="661">
        <v>0</v>
      </c>
      <c r="I24" s="661">
        <v>0</v>
      </c>
      <c r="J24" s="661">
        <v>9</v>
      </c>
      <c r="K24" s="662">
        <v>5</v>
      </c>
      <c r="L24" s="683">
        <f t="shared" si="0"/>
        <v>953</v>
      </c>
      <c r="O24" s="670" t="s">
        <v>91</v>
      </c>
      <c r="P24" s="620">
        <f t="shared" si="10"/>
        <v>569</v>
      </c>
      <c r="Q24" s="620">
        <f t="shared" si="11"/>
        <v>605</v>
      </c>
      <c r="R24" s="620">
        <f t="shared" si="12"/>
        <v>83</v>
      </c>
      <c r="S24" s="671">
        <f t="shared" si="13"/>
        <v>1257</v>
      </c>
      <c r="AB24" s="684">
        <v>1</v>
      </c>
      <c r="AC24" s="685">
        <v>2</v>
      </c>
      <c r="AD24" s="685">
        <v>3</v>
      </c>
      <c r="AE24" s="685">
        <v>4</v>
      </c>
      <c r="AF24" s="685">
        <v>5</v>
      </c>
      <c r="AG24" s="686">
        <v>6</v>
      </c>
      <c r="AH24" s="687">
        <v>7</v>
      </c>
      <c r="AI24" s="688">
        <v>8</v>
      </c>
      <c r="AJ24" s="688">
        <v>9</v>
      </c>
      <c r="AK24" s="688">
        <v>10</v>
      </c>
      <c r="AL24" s="688">
        <v>11</v>
      </c>
      <c r="AM24" s="689">
        <v>12</v>
      </c>
      <c r="AN24" s="690">
        <v>13</v>
      </c>
    </row>
    <row r="25" spans="1:40" s="656" customFormat="1" ht="15.6" thickTop="1" thickBot="1">
      <c r="A25" s="691" t="s">
        <v>19</v>
      </c>
      <c r="B25" s="692">
        <f>SUM(B16:B24)</f>
        <v>6467</v>
      </c>
      <c r="C25" s="692">
        <f t="shared" ref="C25:K25" si="14">SUM(C16:C24)</f>
        <v>234</v>
      </c>
      <c r="D25" s="693">
        <f>SUM(D16:D24)</f>
        <v>278</v>
      </c>
      <c r="E25" s="692">
        <f t="shared" si="14"/>
        <v>133</v>
      </c>
      <c r="F25" s="692">
        <f t="shared" si="14"/>
        <v>39</v>
      </c>
      <c r="G25" s="692">
        <f t="shared" si="14"/>
        <v>0</v>
      </c>
      <c r="H25" s="692">
        <f t="shared" si="14"/>
        <v>0</v>
      </c>
      <c r="I25" s="692">
        <f t="shared" si="14"/>
        <v>0</v>
      </c>
      <c r="J25" s="692">
        <f t="shared" si="14"/>
        <v>97</v>
      </c>
      <c r="K25" s="692">
        <f t="shared" si="14"/>
        <v>9</v>
      </c>
      <c r="L25" s="694">
        <f t="shared" si="0"/>
        <v>6423</v>
      </c>
      <c r="O25" s="670" t="s">
        <v>147</v>
      </c>
      <c r="P25" s="620">
        <f t="shared" si="10"/>
        <v>1002</v>
      </c>
      <c r="Q25" s="620">
        <f t="shared" si="11"/>
        <v>519</v>
      </c>
      <c r="R25" s="620">
        <f t="shared" si="12"/>
        <v>101</v>
      </c>
      <c r="S25" s="671">
        <f t="shared" si="13"/>
        <v>1622</v>
      </c>
      <c r="AA25" s="650"/>
      <c r="AB25" s="695">
        <v>1</v>
      </c>
      <c r="AC25" s="696" t="s">
        <v>778</v>
      </c>
      <c r="AD25" s="696"/>
      <c r="AE25" s="696"/>
      <c r="AF25" s="696"/>
      <c r="AG25" s="697"/>
      <c r="AH25" s="698"/>
      <c r="AI25" s="699"/>
      <c r="AJ25" s="699"/>
      <c r="AK25" s="699"/>
      <c r="AL25" s="699"/>
      <c r="AM25" s="700"/>
      <c r="AN25" s="701">
        <f t="shared" ref="AN25:AN33" si="15">AE25+AF25-AG25</f>
        <v>0</v>
      </c>
    </row>
    <row r="26" spans="1:40" ht="15.6" thickTop="1" thickBot="1">
      <c r="A26" s="599" t="s">
        <v>97</v>
      </c>
      <c r="B26" s="702">
        <v>154</v>
      </c>
      <c r="C26" s="703">
        <v>3</v>
      </c>
      <c r="D26" s="704">
        <v>5</v>
      </c>
      <c r="E26" s="705">
        <v>0</v>
      </c>
      <c r="F26" s="705">
        <v>0</v>
      </c>
      <c r="G26" s="705">
        <v>1</v>
      </c>
      <c r="H26" s="705">
        <v>0</v>
      </c>
      <c r="I26" s="705">
        <v>0</v>
      </c>
      <c r="J26" s="705">
        <v>2</v>
      </c>
      <c r="K26" s="706">
        <v>2</v>
      </c>
      <c r="L26" s="663">
        <f t="shared" si="0"/>
        <v>152</v>
      </c>
      <c r="O26" s="670" t="s">
        <v>89</v>
      </c>
      <c r="P26" s="620">
        <f t="shared" si="10"/>
        <v>975</v>
      </c>
      <c r="Q26" s="620">
        <f t="shared" si="11"/>
        <v>953</v>
      </c>
      <c r="R26" s="620">
        <f t="shared" si="12"/>
        <v>167</v>
      </c>
      <c r="S26" s="671">
        <f t="shared" si="13"/>
        <v>2095</v>
      </c>
      <c r="AB26" s="707"/>
      <c r="AC26" s="708" t="s">
        <v>38</v>
      </c>
      <c r="AD26" s="708"/>
      <c r="AE26" s="709">
        <f t="shared" ref="AE26:AM26" si="16">SUM(AE25:AE25)</f>
        <v>0</v>
      </c>
      <c r="AF26" s="708">
        <f t="shared" si="16"/>
        <v>0</v>
      </c>
      <c r="AG26" s="710">
        <f t="shared" si="16"/>
        <v>0</v>
      </c>
      <c r="AH26" s="711">
        <f t="shared" si="16"/>
        <v>0</v>
      </c>
      <c r="AI26" s="712">
        <f t="shared" si="16"/>
        <v>0</v>
      </c>
      <c r="AJ26" s="712">
        <f t="shared" si="16"/>
        <v>0</v>
      </c>
      <c r="AK26" s="712">
        <f t="shared" si="16"/>
        <v>0</v>
      </c>
      <c r="AL26" s="712">
        <f t="shared" si="16"/>
        <v>0</v>
      </c>
      <c r="AM26" s="713">
        <f t="shared" si="16"/>
        <v>0</v>
      </c>
      <c r="AN26" s="714">
        <f t="shared" si="15"/>
        <v>0</v>
      </c>
    </row>
    <row r="27" spans="1:40" ht="15" thickBot="1">
      <c r="A27" s="611" t="s">
        <v>96</v>
      </c>
      <c r="B27" s="715">
        <v>284</v>
      </c>
      <c r="C27" s="715">
        <v>16</v>
      </c>
      <c r="D27" s="715">
        <v>20</v>
      </c>
      <c r="E27" s="715">
        <v>2</v>
      </c>
      <c r="F27" s="715">
        <v>3</v>
      </c>
      <c r="G27" s="715">
        <v>6</v>
      </c>
      <c r="H27" s="715">
        <v>1</v>
      </c>
      <c r="I27" s="715">
        <v>0</v>
      </c>
      <c r="J27" s="715">
        <v>7</v>
      </c>
      <c r="K27" s="715">
        <v>1</v>
      </c>
      <c r="L27" s="716">
        <f t="shared" si="0"/>
        <v>280</v>
      </c>
      <c r="O27" s="666" t="s">
        <v>51</v>
      </c>
      <c r="P27" s="666">
        <f>SUM(P18:P26)</f>
        <v>6718</v>
      </c>
      <c r="Q27" s="666">
        <f t="shared" ref="Q27:S27" si="17">SUM(Q18:Q26)</f>
        <v>6423</v>
      </c>
      <c r="R27" s="666">
        <f t="shared" si="17"/>
        <v>1265</v>
      </c>
      <c r="S27" s="666">
        <f t="shared" si="17"/>
        <v>14406</v>
      </c>
      <c r="AB27" s="717">
        <v>8</v>
      </c>
      <c r="AC27" s="718" t="s">
        <v>779</v>
      </c>
      <c r="AD27" s="718"/>
      <c r="AE27" s="719"/>
      <c r="AF27" s="719"/>
      <c r="AG27" s="720"/>
      <c r="AH27" s="721"/>
      <c r="AI27" s="722"/>
      <c r="AJ27" s="722"/>
      <c r="AK27" s="722"/>
      <c r="AL27" s="722"/>
      <c r="AM27" s="723"/>
      <c r="AN27" s="724">
        <f t="shared" si="15"/>
        <v>0</v>
      </c>
    </row>
    <row r="28" spans="1:40" ht="15.6" thickTop="1" thickBot="1">
      <c r="A28" s="611" t="s">
        <v>95</v>
      </c>
      <c r="B28" s="715">
        <v>69</v>
      </c>
      <c r="C28" s="715">
        <v>5</v>
      </c>
      <c r="D28" s="715">
        <v>23</v>
      </c>
      <c r="E28" s="715">
        <v>1</v>
      </c>
      <c r="F28" s="715">
        <v>0</v>
      </c>
      <c r="G28" s="715">
        <v>20</v>
      </c>
      <c r="H28" s="715">
        <v>0</v>
      </c>
      <c r="I28" s="715">
        <v>0</v>
      </c>
      <c r="J28" s="715">
        <v>1</v>
      </c>
      <c r="K28" s="715">
        <v>0</v>
      </c>
      <c r="L28" s="716">
        <f t="shared" si="0"/>
        <v>51</v>
      </c>
      <c r="S28" s="589"/>
      <c r="AB28" s="725"/>
      <c r="AC28" s="708" t="s">
        <v>39</v>
      </c>
      <c r="AD28" s="708"/>
      <c r="AE28" s="709">
        <f t="shared" ref="AE28:AM28" si="18">SUM(AE27:AE27)</f>
        <v>0</v>
      </c>
      <c r="AF28" s="708">
        <f t="shared" si="18"/>
        <v>0</v>
      </c>
      <c r="AG28" s="710">
        <f t="shared" si="18"/>
        <v>0</v>
      </c>
      <c r="AH28" s="711">
        <f t="shared" si="18"/>
        <v>0</v>
      </c>
      <c r="AI28" s="712">
        <f t="shared" si="18"/>
        <v>0</v>
      </c>
      <c r="AJ28" s="712">
        <f t="shared" si="18"/>
        <v>0</v>
      </c>
      <c r="AK28" s="712">
        <f t="shared" si="18"/>
        <v>0</v>
      </c>
      <c r="AL28" s="712">
        <f t="shared" si="18"/>
        <v>0</v>
      </c>
      <c r="AM28" s="713">
        <f t="shared" si="18"/>
        <v>0</v>
      </c>
      <c r="AN28" s="714">
        <f t="shared" si="15"/>
        <v>0</v>
      </c>
    </row>
    <row r="29" spans="1:40" ht="15" thickTop="1">
      <c r="A29" s="623" t="s">
        <v>94</v>
      </c>
      <c r="B29" s="715">
        <v>188</v>
      </c>
      <c r="C29" s="715">
        <v>11</v>
      </c>
      <c r="D29" s="715">
        <v>20</v>
      </c>
      <c r="E29" s="715">
        <v>1</v>
      </c>
      <c r="F29" s="715">
        <v>0</v>
      </c>
      <c r="G29" s="715">
        <v>10</v>
      </c>
      <c r="H29" s="715">
        <v>0</v>
      </c>
      <c r="I29" s="715">
        <v>0</v>
      </c>
      <c r="J29" s="715">
        <v>9</v>
      </c>
      <c r="K29" s="715">
        <v>0</v>
      </c>
      <c r="L29" s="716">
        <f t="shared" si="0"/>
        <v>179</v>
      </c>
      <c r="AB29" s="717">
        <v>14</v>
      </c>
      <c r="AC29" s="718" t="s">
        <v>780</v>
      </c>
      <c r="AD29" s="718"/>
      <c r="AE29" s="718"/>
      <c r="AF29" s="718"/>
      <c r="AG29" s="726"/>
      <c r="AH29" s="727"/>
      <c r="AI29" s="728"/>
      <c r="AJ29" s="728"/>
      <c r="AK29" s="728"/>
      <c r="AL29" s="728"/>
      <c r="AM29" s="729"/>
      <c r="AN29" s="730">
        <f t="shared" si="15"/>
        <v>0</v>
      </c>
    </row>
    <row r="30" spans="1:40" ht="15" thickBot="1">
      <c r="A30" s="611" t="s">
        <v>93</v>
      </c>
      <c r="B30" s="731">
        <v>151</v>
      </c>
      <c r="C30" s="732">
        <v>7</v>
      </c>
      <c r="D30" s="733">
        <v>17</v>
      </c>
      <c r="E30" s="734">
        <v>1</v>
      </c>
      <c r="F30" s="734">
        <v>0</v>
      </c>
      <c r="G30" s="734">
        <v>9</v>
      </c>
      <c r="H30" s="734">
        <v>2</v>
      </c>
      <c r="I30" s="734">
        <v>0</v>
      </c>
      <c r="J30" s="734">
        <v>3</v>
      </c>
      <c r="K30" s="735">
        <v>2</v>
      </c>
      <c r="L30" s="731">
        <v>141</v>
      </c>
      <c r="AB30" s="725"/>
      <c r="AC30" s="708" t="s">
        <v>52</v>
      </c>
      <c r="AD30" s="708"/>
      <c r="AE30" s="709">
        <f t="shared" ref="AE30:AM30" si="19">SUM(AE29:AE29)</f>
        <v>0</v>
      </c>
      <c r="AF30" s="708">
        <f t="shared" si="19"/>
        <v>0</v>
      </c>
      <c r="AG30" s="710">
        <f t="shared" si="19"/>
        <v>0</v>
      </c>
      <c r="AH30" s="711">
        <f t="shared" si="19"/>
        <v>0</v>
      </c>
      <c r="AI30" s="712">
        <f t="shared" si="19"/>
        <v>0</v>
      </c>
      <c r="AJ30" s="712">
        <f t="shared" si="19"/>
        <v>0</v>
      </c>
      <c r="AK30" s="712">
        <f t="shared" si="19"/>
        <v>0</v>
      </c>
      <c r="AL30" s="712">
        <f t="shared" si="19"/>
        <v>0</v>
      </c>
      <c r="AM30" s="713">
        <f t="shared" si="19"/>
        <v>0</v>
      </c>
      <c r="AN30" s="736">
        <f t="shared" si="15"/>
        <v>0</v>
      </c>
    </row>
    <row r="31" spans="1:40" ht="15.6" thickTop="1" thickBot="1">
      <c r="A31" s="737" t="s">
        <v>92</v>
      </c>
      <c r="B31" s="738">
        <v>116</v>
      </c>
      <c r="C31" s="738">
        <v>5</v>
      </c>
      <c r="D31" s="738">
        <v>10</v>
      </c>
      <c r="E31" s="738">
        <v>2</v>
      </c>
      <c r="F31" s="738">
        <v>1</v>
      </c>
      <c r="G31" s="738">
        <v>5</v>
      </c>
      <c r="H31" s="738">
        <v>0</v>
      </c>
      <c r="I31" s="738">
        <v>0</v>
      </c>
      <c r="J31" s="738">
        <v>0</v>
      </c>
      <c r="K31" s="738">
        <v>2</v>
      </c>
      <c r="L31" s="716">
        <f t="shared" si="0"/>
        <v>111</v>
      </c>
      <c r="AB31" s="717">
        <v>19</v>
      </c>
      <c r="AC31" s="739" t="s">
        <v>781</v>
      </c>
      <c r="AD31" s="739"/>
      <c r="AE31" s="739"/>
      <c r="AF31" s="739"/>
      <c r="AG31" s="697"/>
      <c r="AH31" s="740"/>
      <c r="AI31" s="741"/>
      <c r="AJ31" s="741"/>
      <c r="AK31" s="741"/>
      <c r="AL31" s="741"/>
      <c r="AM31" s="742"/>
      <c r="AN31" s="743">
        <f t="shared" si="15"/>
        <v>0</v>
      </c>
    </row>
    <row r="32" spans="1:40" ht="15.6" thickTop="1" thickBot="1">
      <c r="A32" s="623" t="s">
        <v>91</v>
      </c>
      <c r="B32" s="715">
        <v>107</v>
      </c>
      <c r="C32" s="715">
        <v>4</v>
      </c>
      <c r="D32" s="715">
        <v>28</v>
      </c>
      <c r="E32" s="715">
        <v>4</v>
      </c>
      <c r="F32" s="715">
        <v>0</v>
      </c>
      <c r="G32" s="715">
        <v>19</v>
      </c>
      <c r="H32" s="715">
        <v>1</v>
      </c>
      <c r="I32" s="715">
        <v>0</v>
      </c>
      <c r="J32" s="715">
        <v>1</v>
      </c>
      <c r="K32" s="715">
        <v>3</v>
      </c>
      <c r="L32" s="716">
        <f t="shared" si="0"/>
        <v>83</v>
      </c>
      <c r="AB32" s="744"/>
      <c r="AC32" s="745" t="s">
        <v>40</v>
      </c>
      <c r="AD32" s="745"/>
      <c r="AE32" s="746">
        <f t="shared" ref="AE32:AM32" si="20">SUM(AE31:AE31)</f>
        <v>0</v>
      </c>
      <c r="AF32" s="745">
        <f t="shared" si="20"/>
        <v>0</v>
      </c>
      <c r="AG32" s="747">
        <f t="shared" si="20"/>
        <v>0</v>
      </c>
      <c r="AH32" s="748">
        <f t="shared" si="20"/>
        <v>0</v>
      </c>
      <c r="AI32" s="749">
        <f t="shared" si="20"/>
        <v>0</v>
      </c>
      <c r="AJ32" s="749">
        <f t="shared" si="20"/>
        <v>0</v>
      </c>
      <c r="AK32" s="749">
        <f t="shared" si="20"/>
        <v>0</v>
      </c>
      <c r="AL32" s="749">
        <f t="shared" si="20"/>
        <v>0</v>
      </c>
      <c r="AM32" s="750">
        <f t="shared" si="20"/>
        <v>0</v>
      </c>
      <c r="AN32" s="714">
        <f t="shared" si="15"/>
        <v>0</v>
      </c>
    </row>
    <row r="33" spans="1:40" ht="15.6" thickTop="1" thickBot="1">
      <c r="A33" s="623" t="s">
        <v>147</v>
      </c>
      <c r="B33" s="751">
        <v>102</v>
      </c>
      <c r="C33" s="752">
        <v>4</v>
      </c>
      <c r="D33" s="753">
        <v>5</v>
      </c>
      <c r="E33" s="754">
        <v>1</v>
      </c>
      <c r="F33" s="754">
        <v>0</v>
      </c>
      <c r="G33" s="754">
        <v>0</v>
      </c>
      <c r="H33" s="754">
        <v>1</v>
      </c>
      <c r="I33" s="754">
        <v>0</v>
      </c>
      <c r="J33" s="754">
        <v>0</v>
      </c>
      <c r="K33" s="755">
        <v>3</v>
      </c>
      <c r="L33" s="751">
        <v>101</v>
      </c>
      <c r="AB33" s="756"/>
      <c r="AC33" s="757" t="s">
        <v>1</v>
      </c>
      <c r="AD33" s="757"/>
      <c r="AE33" s="758">
        <f t="shared" ref="AE33:AM33" si="21">AE26+AE28+AE30+AE32</f>
        <v>0</v>
      </c>
      <c r="AF33" s="757">
        <f t="shared" si="21"/>
        <v>0</v>
      </c>
      <c r="AG33" s="759">
        <f t="shared" si="21"/>
        <v>0</v>
      </c>
      <c r="AH33" s="759">
        <f t="shared" si="21"/>
        <v>0</v>
      </c>
      <c r="AI33" s="760">
        <f t="shared" si="21"/>
        <v>0</v>
      </c>
      <c r="AJ33" s="760">
        <f t="shared" si="21"/>
        <v>0</v>
      </c>
      <c r="AK33" s="760">
        <f t="shared" si="21"/>
        <v>0</v>
      </c>
      <c r="AL33" s="760">
        <f t="shared" si="21"/>
        <v>0</v>
      </c>
      <c r="AM33" s="761">
        <f t="shared" si="21"/>
        <v>0</v>
      </c>
      <c r="AN33" s="762">
        <f t="shared" si="15"/>
        <v>0</v>
      </c>
    </row>
    <row r="34" spans="1:40" ht="15" thickBot="1">
      <c r="A34" s="638" t="s">
        <v>89</v>
      </c>
      <c r="B34" s="738">
        <v>170</v>
      </c>
      <c r="C34" s="738">
        <v>6</v>
      </c>
      <c r="D34" s="738">
        <v>9</v>
      </c>
      <c r="E34" s="738">
        <v>2</v>
      </c>
      <c r="F34" s="738">
        <v>0</v>
      </c>
      <c r="G34" s="738">
        <v>0</v>
      </c>
      <c r="H34" s="738">
        <v>1</v>
      </c>
      <c r="I34" s="738">
        <v>0</v>
      </c>
      <c r="J34" s="738">
        <v>2</v>
      </c>
      <c r="K34" s="738">
        <v>4</v>
      </c>
      <c r="L34" s="763">
        <f t="shared" si="0"/>
        <v>167</v>
      </c>
    </row>
    <row r="35" spans="1:40" s="656" customFormat="1" ht="15" thickBot="1">
      <c r="A35" s="642" t="s">
        <v>3</v>
      </c>
      <c r="B35" s="764">
        <f>SUM(B26:B34)</f>
        <v>1341</v>
      </c>
      <c r="C35" s="764">
        <f>SUM(C26:C34)</f>
        <v>61</v>
      </c>
      <c r="D35" s="765">
        <f>SUM(D26:D34)</f>
        <v>137</v>
      </c>
      <c r="E35" s="764">
        <f>SUM(E26:E34)</f>
        <v>14</v>
      </c>
      <c r="F35" s="764">
        <f t="shared" ref="F35:K35" si="22">SUM(F26:F34)</f>
        <v>4</v>
      </c>
      <c r="G35" s="764">
        <f t="shared" si="22"/>
        <v>70</v>
      </c>
      <c r="H35" s="764">
        <f t="shared" si="22"/>
        <v>6</v>
      </c>
      <c r="I35" s="764">
        <f t="shared" si="22"/>
        <v>0</v>
      </c>
      <c r="J35" s="764">
        <f t="shared" si="22"/>
        <v>25</v>
      </c>
      <c r="K35" s="764">
        <f t="shared" si="22"/>
        <v>17</v>
      </c>
      <c r="L35" s="764">
        <f t="shared" si="0"/>
        <v>1265</v>
      </c>
      <c r="AA35" s="650"/>
    </row>
    <row r="36" spans="1:40" s="656" customFormat="1">
      <c r="A36" s="766" t="s">
        <v>88</v>
      </c>
      <c r="B36" s="767">
        <f>B15:L15</f>
        <v>6739</v>
      </c>
      <c r="C36" s="767">
        <f t="shared" ref="C36:L36" si="23">C15:M15</f>
        <v>206</v>
      </c>
      <c r="D36" s="768">
        <f t="shared" si="23"/>
        <v>227</v>
      </c>
      <c r="E36" s="769">
        <f t="shared" si="23"/>
        <v>119</v>
      </c>
      <c r="F36" s="769">
        <f t="shared" si="23"/>
        <v>57</v>
      </c>
      <c r="G36" s="769">
        <f t="shared" si="23"/>
        <v>0</v>
      </c>
      <c r="H36" s="769">
        <f t="shared" si="23"/>
        <v>0</v>
      </c>
      <c r="I36" s="769">
        <f t="shared" si="23"/>
        <v>0</v>
      </c>
      <c r="J36" s="769">
        <f t="shared" si="23"/>
        <v>45</v>
      </c>
      <c r="K36" s="769">
        <f t="shared" si="23"/>
        <v>6</v>
      </c>
      <c r="L36" s="767">
        <f t="shared" si="23"/>
        <v>6718</v>
      </c>
      <c r="AA36" s="650"/>
    </row>
    <row r="37" spans="1:40" s="656" customFormat="1">
      <c r="A37" s="770" t="s">
        <v>87</v>
      </c>
      <c r="B37" s="771">
        <f>B25</f>
        <v>6467</v>
      </c>
      <c r="C37" s="771">
        <f t="shared" ref="C37:L37" si="24">C25</f>
        <v>234</v>
      </c>
      <c r="D37" s="772">
        <f t="shared" si="24"/>
        <v>278</v>
      </c>
      <c r="E37" s="771">
        <f t="shared" si="24"/>
        <v>133</v>
      </c>
      <c r="F37" s="771">
        <f t="shared" si="24"/>
        <v>39</v>
      </c>
      <c r="G37" s="771">
        <f t="shared" si="24"/>
        <v>0</v>
      </c>
      <c r="H37" s="771">
        <f t="shared" si="24"/>
        <v>0</v>
      </c>
      <c r="I37" s="771">
        <f t="shared" si="24"/>
        <v>0</v>
      </c>
      <c r="J37" s="771">
        <f t="shared" si="24"/>
        <v>97</v>
      </c>
      <c r="K37" s="771">
        <f t="shared" si="24"/>
        <v>9</v>
      </c>
      <c r="L37" s="771">
        <f t="shared" si="24"/>
        <v>6423</v>
      </c>
      <c r="AA37" s="650"/>
    </row>
    <row r="38" spans="1:40" s="656" customFormat="1" ht="15" thickBot="1">
      <c r="A38" s="773" t="s">
        <v>86</v>
      </c>
      <c r="B38" s="774">
        <f>B35</f>
        <v>1341</v>
      </c>
      <c r="C38" s="774">
        <f t="shared" ref="C38:L38" si="25">C35</f>
        <v>61</v>
      </c>
      <c r="D38" s="775">
        <f t="shared" si="25"/>
        <v>137</v>
      </c>
      <c r="E38" s="774">
        <f t="shared" si="25"/>
        <v>14</v>
      </c>
      <c r="F38" s="774">
        <f t="shared" si="25"/>
        <v>4</v>
      </c>
      <c r="G38" s="774">
        <f t="shared" si="25"/>
        <v>70</v>
      </c>
      <c r="H38" s="774">
        <f t="shared" si="25"/>
        <v>6</v>
      </c>
      <c r="I38" s="774">
        <f t="shared" si="25"/>
        <v>0</v>
      </c>
      <c r="J38" s="774">
        <f t="shared" si="25"/>
        <v>25</v>
      </c>
      <c r="K38" s="774">
        <f t="shared" si="25"/>
        <v>17</v>
      </c>
      <c r="L38" s="774">
        <f t="shared" si="25"/>
        <v>1265</v>
      </c>
      <c r="AA38" s="650"/>
    </row>
    <row r="39" spans="1:40" s="656" customFormat="1" ht="15" thickBot="1">
      <c r="A39" s="776" t="s">
        <v>4</v>
      </c>
      <c r="B39" s="777">
        <f>SUM(B36:B38)</f>
        <v>14547</v>
      </c>
      <c r="C39" s="203">
        <f t="shared" ref="C39:K39" si="26">SUM(C36:C38)</f>
        <v>501</v>
      </c>
      <c r="D39" s="203">
        <f t="shared" si="26"/>
        <v>642</v>
      </c>
      <c r="E39" s="203">
        <f t="shared" si="26"/>
        <v>266</v>
      </c>
      <c r="F39" s="203">
        <f t="shared" si="26"/>
        <v>100</v>
      </c>
      <c r="G39" s="203">
        <f t="shared" si="26"/>
        <v>70</v>
      </c>
      <c r="H39" s="203">
        <f t="shared" si="26"/>
        <v>6</v>
      </c>
      <c r="I39" s="203">
        <f t="shared" si="26"/>
        <v>0</v>
      </c>
      <c r="J39" s="203">
        <f t="shared" si="26"/>
        <v>167</v>
      </c>
      <c r="K39" s="203">
        <f t="shared" si="26"/>
        <v>32</v>
      </c>
      <c r="L39" s="203">
        <f>SUM(L36:L38)</f>
        <v>14406</v>
      </c>
      <c r="AA39" s="650"/>
    </row>
    <row r="42" spans="1:40">
      <c r="A42" s="868" t="s">
        <v>49</v>
      </c>
      <c r="B42" s="868"/>
      <c r="C42" s="868"/>
      <c r="D42" s="868"/>
      <c r="E42" s="868"/>
      <c r="F42" s="868"/>
      <c r="G42" s="868"/>
      <c r="H42" s="868"/>
      <c r="I42" s="868"/>
      <c r="J42" s="868"/>
      <c r="K42" s="868"/>
      <c r="L42" s="868"/>
      <c r="M42" s="868"/>
      <c r="N42" s="868"/>
    </row>
    <row r="44" spans="1:40">
      <c r="A44" s="778" t="s">
        <v>782</v>
      </c>
      <c r="B44" s="666" t="s">
        <v>143</v>
      </c>
      <c r="C44" s="779" t="s">
        <v>783</v>
      </c>
      <c r="D44" s="778" t="s">
        <v>784</v>
      </c>
      <c r="E44" s="13"/>
      <c r="F44" s="778" t="s">
        <v>782</v>
      </c>
      <c r="G44" s="666" t="s">
        <v>143</v>
      </c>
      <c r="H44" s="779" t="s">
        <v>783</v>
      </c>
      <c r="I44" s="778" t="s">
        <v>784</v>
      </c>
      <c r="J44" s="13"/>
      <c r="K44" s="13"/>
      <c r="L44" s="13"/>
      <c r="M44" s="13"/>
      <c r="N44" s="13"/>
      <c r="O44" s="13"/>
      <c r="P44" s="13"/>
    </row>
    <row r="45" spans="1:40">
      <c r="A45" s="780" t="s">
        <v>785</v>
      </c>
      <c r="B45" s="781"/>
      <c r="C45" s="782"/>
      <c r="D45" s="782"/>
      <c r="E45" s="14"/>
      <c r="F45" s="780" t="s">
        <v>785</v>
      </c>
      <c r="G45" s="781"/>
      <c r="H45" s="782"/>
      <c r="I45" s="782"/>
      <c r="J45" s="14"/>
      <c r="K45" s="14"/>
      <c r="L45" s="14"/>
      <c r="M45" s="14"/>
      <c r="N45" s="14"/>
      <c r="O45" s="13"/>
      <c r="P45" s="13"/>
    </row>
    <row r="46" spans="1:40" ht="15" customHeight="1">
      <c r="A46" s="869" t="s">
        <v>786</v>
      </c>
      <c r="B46" s="869"/>
      <c r="C46" s="869"/>
      <c r="D46" s="869"/>
      <c r="E46" s="869"/>
      <c r="F46" s="869"/>
      <c r="G46" s="869"/>
      <c r="H46" s="869"/>
      <c r="I46" s="869"/>
      <c r="J46" s="869"/>
      <c r="K46" s="783"/>
      <c r="L46" s="783"/>
      <c r="M46" s="783"/>
      <c r="N46" s="14"/>
      <c r="O46" s="13"/>
      <c r="P46" s="13"/>
    </row>
    <row r="47" spans="1:40">
      <c r="A47" s="869" t="s">
        <v>787</v>
      </c>
      <c r="B47" s="869"/>
      <c r="C47" s="869"/>
      <c r="D47" s="869"/>
      <c r="E47" s="869"/>
      <c r="F47" s="869"/>
      <c r="G47" s="869"/>
      <c r="H47" s="869"/>
      <c r="I47" s="869"/>
      <c r="J47" s="869"/>
      <c r="K47" s="14"/>
      <c r="L47" s="12"/>
      <c r="N47" s="14"/>
      <c r="O47" s="13"/>
      <c r="P47" s="13"/>
    </row>
    <row r="48" spans="1:40">
      <c r="A48" s="784" t="s">
        <v>788</v>
      </c>
      <c r="B48" s="784"/>
      <c r="C48" s="784"/>
      <c r="D48" s="784"/>
      <c r="E48" s="784"/>
      <c r="F48" s="784"/>
      <c r="G48" s="784"/>
      <c r="H48" s="784"/>
      <c r="I48" s="784"/>
      <c r="J48" s="784"/>
      <c r="K48" s="14"/>
      <c r="L48" s="14"/>
      <c r="M48" s="14"/>
      <c r="N48" s="14"/>
      <c r="O48" s="13"/>
      <c r="P48" s="13"/>
    </row>
    <row r="49" spans="1:23">
      <c r="A49" s="784" t="s">
        <v>789</v>
      </c>
      <c r="B49" s="784"/>
      <c r="C49" s="784"/>
      <c r="D49" s="784"/>
      <c r="E49" s="784"/>
      <c r="F49" s="784"/>
      <c r="G49" s="784"/>
      <c r="H49" s="784"/>
      <c r="I49" s="784"/>
      <c r="J49" s="784"/>
      <c r="K49" s="14"/>
      <c r="L49" s="14"/>
      <c r="M49" s="14"/>
      <c r="N49" s="14"/>
      <c r="O49" s="13"/>
      <c r="P49" s="13"/>
    </row>
    <row r="50" spans="1:23">
      <c r="A50" s="784" t="s">
        <v>790</v>
      </c>
      <c r="B50" s="784"/>
      <c r="C50" s="784"/>
      <c r="D50" s="784"/>
      <c r="E50" s="784"/>
      <c r="F50" s="784"/>
      <c r="G50" s="784"/>
      <c r="H50" s="784"/>
      <c r="I50" s="784"/>
      <c r="J50" s="784"/>
      <c r="K50" s="14"/>
      <c r="L50" s="14"/>
      <c r="M50" s="14"/>
      <c r="N50" s="14"/>
      <c r="O50" s="13"/>
      <c r="P50" s="13"/>
    </row>
    <row r="51" spans="1:23">
      <c r="A51" s="784" t="s">
        <v>791</v>
      </c>
      <c r="B51" s="784"/>
      <c r="C51" s="784"/>
      <c r="D51" s="784"/>
      <c r="E51" s="784"/>
      <c r="F51" s="784"/>
      <c r="G51" s="784"/>
      <c r="H51" s="784"/>
      <c r="I51" s="784"/>
      <c r="J51" s="784"/>
      <c r="K51" s="14"/>
      <c r="L51" s="14"/>
      <c r="M51" s="14"/>
      <c r="N51" s="14"/>
      <c r="O51" s="13"/>
      <c r="P51" s="13"/>
    </row>
    <row r="52" spans="1:23" ht="15">
      <c r="A52" s="850" t="s">
        <v>792</v>
      </c>
      <c r="B52" s="850"/>
      <c r="C52" s="850"/>
      <c r="D52" s="850"/>
      <c r="E52" s="850"/>
      <c r="F52" s="850"/>
      <c r="G52" s="850"/>
      <c r="H52" s="14"/>
      <c r="I52" s="14"/>
      <c r="J52" s="14"/>
      <c r="K52" s="856" t="s">
        <v>48</v>
      </c>
      <c r="L52" s="856"/>
      <c r="M52" s="856"/>
      <c r="N52" s="857" t="s">
        <v>793</v>
      </c>
      <c r="O52" s="857"/>
      <c r="P52" s="857"/>
      <c r="Q52" s="857"/>
      <c r="R52" s="857"/>
      <c r="S52" s="857"/>
      <c r="T52" s="857"/>
      <c r="U52" s="857"/>
      <c r="V52" s="857"/>
      <c r="W52" s="857"/>
    </row>
    <row r="53" spans="1:23">
      <c r="A53" s="858" t="s">
        <v>794</v>
      </c>
      <c r="B53" s="858"/>
      <c r="C53" s="858"/>
      <c r="D53" s="858"/>
      <c r="E53" s="858"/>
      <c r="F53" s="858"/>
      <c r="G53" s="858"/>
      <c r="H53" s="14"/>
      <c r="I53" s="14"/>
      <c r="J53" s="14"/>
      <c r="K53" s="849" t="s">
        <v>795</v>
      </c>
      <c r="L53" s="849"/>
      <c r="M53" s="849"/>
      <c r="N53" s="849"/>
      <c r="O53" s="849"/>
      <c r="P53" s="849"/>
      <c r="Q53" s="849"/>
      <c r="R53" s="849"/>
      <c r="S53" s="849"/>
      <c r="T53" s="849"/>
    </row>
    <row r="54" spans="1:23">
      <c r="A54" s="858" t="s">
        <v>796</v>
      </c>
      <c r="B54" s="858"/>
      <c r="C54" s="858"/>
      <c r="D54" s="858"/>
      <c r="E54" s="858"/>
      <c r="F54" s="858"/>
      <c r="G54" s="858"/>
      <c r="H54" s="14"/>
      <c r="I54" s="14"/>
      <c r="J54" s="14"/>
      <c r="K54" s="859" t="s">
        <v>797</v>
      </c>
      <c r="L54" s="859"/>
      <c r="M54" s="859"/>
      <c r="N54" s="859"/>
      <c r="O54" s="859"/>
      <c r="P54" s="859"/>
      <c r="Q54" s="859"/>
      <c r="R54" s="859"/>
      <c r="S54" s="859"/>
      <c r="T54" s="859"/>
    </row>
    <row r="55" spans="1:23">
      <c r="A55" s="850" t="s">
        <v>798</v>
      </c>
      <c r="B55" s="850"/>
      <c r="C55" s="850"/>
      <c r="D55" s="850"/>
      <c r="E55" s="850"/>
      <c r="F55" s="850"/>
      <c r="G55" s="850"/>
      <c r="H55" s="14"/>
      <c r="I55" s="14"/>
      <c r="J55" s="14"/>
      <c r="K55" s="785" t="s">
        <v>799</v>
      </c>
      <c r="L55" s="786"/>
      <c r="M55" s="786"/>
      <c r="N55" s="786"/>
      <c r="O55" s="786"/>
      <c r="P55" s="786"/>
      <c r="Q55" s="786"/>
      <c r="R55" s="786"/>
      <c r="S55" s="786"/>
      <c r="T55" s="786"/>
    </row>
    <row r="56" spans="1:23">
      <c r="A56" s="850" t="s">
        <v>800</v>
      </c>
      <c r="B56" s="850"/>
      <c r="C56" s="850"/>
      <c r="D56" s="850"/>
      <c r="E56" s="850"/>
      <c r="F56" s="850"/>
      <c r="G56" s="850"/>
      <c r="H56" s="14"/>
      <c r="I56" s="14"/>
      <c r="J56" s="14"/>
      <c r="K56" s="785" t="s">
        <v>801</v>
      </c>
      <c r="L56" s="786"/>
      <c r="M56" s="786"/>
      <c r="N56" s="786"/>
      <c r="O56" s="786"/>
      <c r="P56" s="786"/>
      <c r="Q56" s="786"/>
      <c r="R56" s="786"/>
      <c r="S56" s="786"/>
      <c r="T56" s="786"/>
    </row>
    <row r="57" spans="1:23">
      <c r="A57" s="850" t="s">
        <v>802</v>
      </c>
      <c r="B57" s="850"/>
      <c r="C57" s="850"/>
      <c r="D57" s="850"/>
      <c r="E57" s="850"/>
      <c r="F57" s="850"/>
      <c r="G57" s="850"/>
      <c r="H57" s="14"/>
      <c r="I57" s="14"/>
      <c r="J57" s="14"/>
      <c r="K57" s="785" t="s">
        <v>803</v>
      </c>
      <c r="L57" s="786"/>
      <c r="M57" s="786"/>
      <c r="N57" s="786"/>
      <c r="O57" s="786"/>
      <c r="P57" s="786"/>
      <c r="Q57" s="786"/>
      <c r="R57" s="786"/>
      <c r="S57" s="786"/>
      <c r="T57" s="786"/>
    </row>
    <row r="58" spans="1:23">
      <c r="A58" s="850" t="s">
        <v>804</v>
      </c>
      <c r="B58" s="850"/>
      <c r="C58" s="850"/>
      <c r="D58" s="850"/>
      <c r="E58" s="850"/>
      <c r="F58" s="850"/>
      <c r="G58" s="850"/>
      <c r="H58" s="852" t="s">
        <v>47</v>
      </c>
      <c r="I58" s="852"/>
      <c r="J58" s="852"/>
      <c r="K58" s="855" t="s">
        <v>805</v>
      </c>
      <c r="L58" s="855"/>
      <c r="M58" s="855"/>
      <c r="N58" s="855"/>
      <c r="O58" s="855"/>
      <c r="P58" s="855"/>
      <c r="Q58" s="855"/>
      <c r="R58" s="855"/>
      <c r="S58" s="855"/>
      <c r="T58" s="855"/>
    </row>
    <row r="59" spans="1:23">
      <c r="A59" s="850" t="s">
        <v>806</v>
      </c>
      <c r="B59" s="850"/>
      <c r="C59" s="850"/>
      <c r="D59" s="850"/>
      <c r="E59" s="850"/>
      <c r="F59" s="850"/>
      <c r="G59" s="850"/>
      <c r="H59" s="787"/>
      <c r="I59" s="787"/>
      <c r="J59" s="787"/>
      <c r="K59" s="853" t="s">
        <v>807</v>
      </c>
      <c r="L59" s="853"/>
      <c r="M59" s="853"/>
      <c r="N59" s="853"/>
      <c r="O59" s="853"/>
      <c r="P59" s="853"/>
      <c r="Q59" s="853"/>
      <c r="R59" s="853"/>
      <c r="S59" s="853"/>
      <c r="T59" s="853"/>
    </row>
    <row r="60" spans="1:23">
      <c r="A60" s="850" t="s">
        <v>808</v>
      </c>
      <c r="B60" s="850"/>
      <c r="C60" s="850"/>
      <c r="D60" s="850"/>
      <c r="E60" s="850"/>
      <c r="F60" s="850"/>
      <c r="G60" s="850"/>
      <c r="H60" s="14"/>
      <c r="I60" s="14"/>
      <c r="J60" s="14"/>
      <c r="K60" s="847" t="s">
        <v>809</v>
      </c>
      <c r="L60" s="847"/>
      <c r="M60" s="847"/>
      <c r="N60" s="847"/>
      <c r="O60" s="847"/>
      <c r="P60" s="847"/>
      <c r="Q60" s="847"/>
      <c r="R60" s="847"/>
      <c r="S60" s="847"/>
      <c r="T60" s="847"/>
    </row>
    <row r="61" spans="1:23">
      <c r="A61" s="850" t="s">
        <v>810</v>
      </c>
      <c r="B61" s="850"/>
      <c r="C61" s="850"/>
      <c r="D61" s="850"/>
      <c r="E61" s="850"/>
      <c r="F61" s="850"/>
      <c r="G61" s="850"/>
      <c r="H61" s="14"/>
      <c r="I61" s="14"/>
      <c r="J61" s="14"/>
      <c r="K61" s="854" t="s">
        <v>811</v>
      </c>
      <c r="L61" s="854"/>
      <c r="M61" s="854"/>
      <c r="N61" s="854"/>
      <c r="O61" s="854"/>
      <c r="P61" s="854"/>
      <c r="Q61" s="854"/>
      <c r="R61" s="854"/>
      <c r="S61" s="854"/>
      <c r="T61" s="854"/>
    </row>
    <row r="62" spans="1:23">
      <c r="A62" s="850" t="s">
        <v>812</v>
      </c>
      <c r="B62" s="850"/>
      <c r="C62" s="850"/>
      <c r="D62" s="850"/>
      <c r="E62" s="850"/>
      <c r="F62" s="850"/>
      <c r="G62" s="850"/>
      <c r="H62" s="14"/>
      <c r="I62" s="14"/>
      <c r="J62" s="14"/>
      <c r="K62" s="788" t="s">
        <v>813</v>
      </c>
      <c r="L62" s="788"/>
      <c r="M62" s="788"/>
      <c r="N62" s="788"/>
      <c r="O62" s="788"/>
      <c r="P62" s="788"/>
      <c r="Q62" s="788"/>
      <c r="R62" s="788"/>
      <c r="S62" s="788"/>
      <c r="T62" s="789"/>
    </row>
    <row r="63" spans="1:23">
      <c r="A63" s="850" t="s">
        <v>814</v>
      </c>
      <c r="B63" s="850"/>
      <c r="C63" s="850"/>
      <c r="D63" s="850"/>
      <c r="E63" s="850"/>
      <c r="F63" s="850"/>
      <c r="G63" s="850"/>
      <c r="H63" s="852" t="s">
        <v>47</v>
      </c>
      <c r="I63" s="852"/>
      <c r="J63" s="852"/>
      <c r="K63" s="790" t="s">
        <v>815</v>
      </c>
      <c r="L63" s="14"/>
      <c r="M63" s="14"/>
      <c r="N63" s="14"/>
      <c r="O63" s="13"/>
      <c r="P63" s="13"/>
    </row>
    <row r="64" spans="1:23">
      <c r="A64" s="850" t="s">
        <v>816</v>
      </c>
      <c r="B64" s="850"/>
      <c r="C64" s="850"/>
      <c r="D64" s="850"/>
      <c r="E64" s="850"/>
      <c r="F64" s="850"/>
      <c r="G64" s="850"/>
      <c r="H64" s="14"/>
      <c r="I64" s="14"/>
      <c r="J64" s="14"/>
      <c r="K64" s="791" t="s">
        <v>817</v>
      </c>
      <c r="L64" s="14"/>
      <c r="M64" s="14"/>
      <c r="N64" s="14"/>
      <c r="O64" s="13"/>
      <c r="P64" s="13"/>
    </row>
    <row r="65" spans="1:16">
      <c r="A65" s="850" t="s">
        <v>818</v>
      </c>
      <c r="B65" s="850"/>
      <c r="C65" s="850"/>
      <c r="D65" s="850"/>
      <c r="E65" s="850"/>
      <c r="F65" s="850"/>
      <c r="G65" s="850"/>
      <c r="H65" s="14"/>
      <c r="I65" s="14"/>
      <c r="J65" s="14"/>
      <c r="K65" s="14"/>
      <c r="L65" s="14"/>
      <c r="M65" s="14"/>
      <c r="N65" s="14"/>
      <c r="O65" s="13"/>
      <c r="P65" s="13"/>
    </row>
    <row r="66" spans="1:16">
      <c r="A66" s="850" t="s">
        <v>819</v>
      </c>
      <c r="B66" s="850"/>
      <c r="C66" s="850"/>
      <c r="D66" s="850"/>
      <c r="E66" s="850"/>
      <c r="F66" s="850"/>
      <c r="G66" s="850"/>
      <c r="H66" s="14"/>
      <c r="I66" s="14"/>
      <c r="J66" s="14"/>
      <c r="K66" s="14"/>
      <c r="L66" s="14"/>
      <c r="M66" s="14"/>
      <c r="N66" s="14"/>
      <c r="O66" s="13"/>
      <c r="P66" s="13"/>
    </row>
    <row r="67" spans="1:16">
      <c r="A67" s="850" t="s">
        <v>820</v>
      </c>
      <c r="B67" s="850"/>
      <c r="C67" s="850"/>
      <c r="D67" s="850"/>
      <c r="E67" s="850"/>
      <c r="F67" s="850"/>
      <c r="G67" s="850"/>
      <c r="H67" s="14"/>
      <c r="I67" s="14"/>
      <c r="J67" s="14"/>
      <c r="K67" s="14"/>
      <c r="L67" s="14"/>
      <c r="M67" s="14"/>
      <c r="N67" s="14"/>
      <c r="O67" s="13"/>
      <c r="P67" s="13"/>
    </row>
    <row r="68" spans="1:16">
      <c r="A68" s="850" t="s">
        <v>821</v>
      </c>
      <c r="B68" s="850"/>
      <c r="C68" s="850"/>
      <c r="D68" s="850"/>
      <c r="E68" s="850"/>
      <c r="F68" s="850"/>
      <c r="G68" s="850"/>
      <c r="H68" s="14"/>
      <c r="I68" s="14"/>
      <c r="J68" s="14"/>
      <c r="K68" s="14"/>
      <c r="L68" s="14"/>
      <c r="M68" s="14"/>
      <c r="N68" s="14"/>
      <c r="O68" s="13"/>
      <c r="P68" s="13"/>
    </row>
    <row r="69" spans="1:16">
      <c r="A69" s="851" t="s">
        <v>822</v>
      </c>
      <c r="B69" s="851"/>
      <c r="C69" s="851"/>
      <c r="D69" s="851"/>
      <c r="E69" s="851"/>
      <c r="F69" s="851"/>
      <c r="G69" s="851"/>
      <c r="H69" s="14"/>
      <c r="I69" s="14"/>
      <c r="J69" s="14"/>
      <c r="K69" s="14"/>
      <c r="L69" s="14"/>
      <c r="M69" s="14"/>
      <c r="N69" s="14"/>
      <c r="O69" s="13"/>
      <c r="P69" s="13"/>
    </row>
    <row r="70" spans="1:16">
      <c r="A70" s="851" t="s">
        <v>823</v>
      </c>
      <c r="B70" s="851"/>
      <c r="C70" s="851"/>
      <c r="D70" s="851"/>
      <c r="E70" s="851"/>
      <c r="F70" s="851"/>
      <c r="G70" s="851"/>
      <c r="H70" s="14"/>
      <c r="I70" s="14"/>
      <c r="J70" s="14"/>
      <c r="K70" s="14"/>
      <c r="L70" s="14"/>
      <c r="M70" s="14"/>
      <c r="N70" s="14"/>
      <c r="O70" s="13"/>
      <c r="P70" s="13"/>
    </row>
    <row r="71" spans="1:16">
      <c r="A71" s="851" t="s">
        <v>824</v>
      </c>
      <c r="B71" s="851"/>
      <c r="C71" s="851"/>
      <c r="D71" s="851"/>
      <c r="E71" s="851"/>
      <c r="F71" s="851"/>
      <c r="G71" s="851"/>
      <c r="H71" s="14"/>
      <c r="I71" s="14"/>
      <c r="J71" s="14"/>
      <c r="K71" s="14"/>
      <c r="L71" s="14"/>
      <c r="M71" s="14"/>
      <c r="N71" s="14"/>
      <c r="O71" s="13"/>
      <c r="P71" s="13"/>
    </row>
    <row r="72" spans="1:16">
      <c r="A72" s="851" t="s">
        <v>825</v>
      </c>
      <c r="B72" s="851"/>
      <c r="C72" s="851"/>
      <c r="D72" s="851"/>
      <c r="E72" s="851"/>
      <c r="F72" s="851"/>
      <c r="G72" s="851"/>
      <c r="H72" s="14"/>
      <c r="I72" s="14"/>
      <c r="J72" s="14"/>
      <c r="K72" s="14"/>
      <c r="L72" s="14"/>
      <c r="M72" s="14"/>
      <c r="N72" s="14"/>
      <c r="O72" s="13"/>
      <c r="P72" s="13"/>
    </row>
    <row r="73" spans="1:16">
      <c r="A73" s="849" t="s">
        <v>826</v>
      </c>
      <c r="B73" s="849"/>
      <c r="C73" s="849"/>
      <c r="D73" s="849"/>
      <c r="E73" s="849"/>
      <c r="F73" s="849"/>
      <c r="G73" s="849"/>
      <c r="H73" s="849"/>
      <c r="I73" s="849"/>
      <c r="J73" s="849"/>
      <c r="K73" s="14"/>
      <c r="L73" s="14"/>
      <c r="M73" s="14"/>
      <c r="N73" s="14"/>
      <c r="O73" s="13"/>
      <c r="P73" s="13"/>
    </row>
    <row r="74" spans="1:16">
      <c r="A74" s="792" t="s">
        <v>827</v>
      </c>
      <c r="B74" s="793"/>
      <c r="C74" s="793"/>
      <c r="D74" s="793"/>
      <c r="E74" s="793"/>
      <c r="F74" s="793"/>
      <c r="G74" s="793"/>
      <c r="H74" s="793"/>
      <c r="I74" s="793"/>
      <c r="J74" s="793"/>
      <c r="K74" s="14"/>
      <c r="L74" s="14"/>
      <c r="M74" s="14"/>
      <c r="N74" s="14"/>
      <c r="O74" s="13"/>
      <c r="P74" s="13"/>
    </row>
    <row r="75" spans="1:16">
      <c r="A75" s="793" t="s">
        <v>828</v>
      </c>
      <c r="B75" s="793"/>
      <c r="C75" s="793"/>
      <c r="D75" s="793"/>
      <c r="E75" s="793"/>
      <c r="F75" s="793"/>
      <c r="G75" s="793"/>
      <c r="H75" s="793"/>
      <c r="I75" s="793"/>
      <c r="J75" s="793"/>
      <c r="K75" s="14"/>
      <c r="L75" s="14"/>
      <c r="M75" s="14"/>
      <c r="N75" s="14"/>
      <c r="O75" s="13"/>
      <c r="P75" s="13"/>
    </row>
    <row r="76" spans="1:16">
      <c r="A76" s="794" t="s">
        <v>829</v>
      </c>
      <c r="B76" s="792"/>
      <c r="C76" s="792"/>
      <c r="D76" s="792"/>
      <c r="E76" s="792"/>
      <c r="F76" s="792"/>
      <c r="G76" s="792"/>
      <c r="H76" s="792"/>
      <c r="I76" s="792"/>
      <c r="J76" s="792"/>
      <c r="K76" s="14"/>
      <c r="L76" s="14"/>
      <c r="M76" s="14"/>
      <c r="N76" s="14"/>
      <c r="O76" s="13"/>
      <c r="P76" s="13"/>
    </row>
    <row r="77" spans="1:16">
      <c r="A77" s="792" t="s">
        <v>830</v>
      </c>
      <c r="B77" s="792"/>
      <c r="C77" s="792"/>
      <c r="D77" s="792"/>
      <c r="E77" s="792"/>
      <c r="F77" s="792"/>
      <c r="G77" s="792"/>
      <c r="H77" s="792"/>
      <c r="I77" s="792"/>
      <c r="J77" s="792"/>
      <c r="K77" s="14"/>
      <c r="L77" s="14"/>
      <c r="M77" s="14"/>
      <c r="N77" s="14"/>
      <c r="O77" s="13"/>
      <c r="P77" s="13"/>
    </row>
    <row r="78" spans="1:16">
      <c r="A78" s="792" t="s">
        <v>831</v>
      </c>
      <c r="B78" s="792"/>
      <c r="C78" s="792"/>
      <c r="D78" s="792"/>
      <c r="E78" s="792"/>
      <c r="F78" s="792"/>
      <c r="G78" s="792"/>
      <c r="H78" s="792"/>
      <c r="I78" s="792"/>
      <c r="J78" s="792"/>
      <c r="K78" s="14"/>
      <c r="L78" s="14"/>
      <c r="M78" s="14"/>
      <c r="N78" s="14"/>
      <c r="O78" s="13"/>
      <c r="P78" s="13"/>
    </row>
    <row r="79" spans="1:16">
      <c r="A79" s="792" t="s">
        <v>832</v>
      </c>
      <c r="B79" s="792"/>
      <c r="C79" s="792"/>
      <c r="D79" s="792"/>
      <c r="E79" s="792"/>
      <c r="F79" s="792"/>
      <c r="G79" s="792"/>
      <c r="H79" s="792"/>
      <c r="I79" s="792"/>
      <c r="J79" s="792"/>
      <c r="K79" s="14"/>
      <c r="L79" s="14"/>
      <c r="M79" s="14"/>
      <c r="N79" s="14"/>
      <c r="O79" s="13"/>
      <c r="P79" s="13"/>
    </row>
    <row r="80" spans="1:16">
      <c r="A80" s="792" t="s">
        <v>833</v>
      </c>
      <c r="B80" s="792"/>
      <c r="C80" s="792"/>
      <c r="D80" s="792"/>
      <c r="E80" s="792"/>
      <c r="F80" s="792"/>
      <c r="G80" s="792"/>
      <c r="H80" s="792"/>
      <c r="I80" s="792"/>
      <c r="J80" s="792"/>
      <c r="K80" s="14"/>
      <c r="L80" s="14"/>
      <c r="M80" s="14"/>
      <c r="N80" s="14"/>
      <c r="O80" s="13"/>
      <c r="P80" s="13"/>
    </row>
    <row r="81" spans="1:27">
      <c r="A81" s="847" t="s">
        <v>834</v>
      </c>
      <c r="B81" s="847"/>
      <c r="C81" s="847"/>
      <c r="D81" s="847"/>
      <c r="E81" s="847"/>
      <c r="F81" s="847"/>
      <c r="G81" s="847"/>
      <c r="H81" s="847"/>
      <c r="I81" s="847"/>
      <c r="J81" s="847"/>
      <c r="AA81"/>
    </row>
    <row r="82" spans="1:27">
      <c r="A82" s="847" t="s">
        <v>835</v>
      </c>
      <c r="B82" s="847"/>
      <c r="C82" s="847"/>
      <c r="D82" s="847"/>
      <c r="E82" s="847"/>
      <c r="F82" s="847"/>
      <c r="G82" s="847"/>
      <c r="H82" s="847"/>
      <c r="I82" s="847"/>
      <c r="J82" s="847"/>
      <c r="AA82"/>
    </row>
    <row r="83" spans="1:27">
      <c r="A83" s="847" t="s">
        <v>836</v>
      </c>
      <c r="B83" s="847"/>
      <c r="C83" s="847"/>
      <c r="D83" s="847"/>
      <c r="E83" s="847"/>
      <c r="F83" s="847"/>
      <c r="G83" s="847"/>
      <c r="H83" s="847"/>
      <c r="I83" s="847"/>
      <c r="J83" s="847"/>
      <c r="AA83"/>
    </row>
    <row r="84" spans="1:27">
      <c r="A84" s="847" t="s">
        <v>837</v>
      </c>
      <c r="B84" s="847"/>
      <c r="C84" s="847"/>
      <c r="D84" s="847"/>
      <c r="E84" s="847"/>
      <c r="F84" s="847"/>
      <c r="G84" s="847"/>
      <c r="H84" s="847"/>
      <c r="I84" s="847"/>
      <c r="J84" s="847"/>
      <c r="K84" s="14"/>
      <c r="L84" s="14"/>
      <c r="M84" s="14"/>
      <c r="N84" s="14"/>
      <c r="O84" s="13"/>
      <c r="P84" s="13"/>
    </row>
    <row r="85" spans="1:27">
      <c r="A85" s="847" t="s">
        <v>838</v>
      </c>
      <c r="B85" s="847"/>
      <c r="C85" s="847"/>
      <c r="D85" s="847"/>
      <c r="E85" s="847"/>
      <c r="F85" s="847"/>
      <c r="G85" s="847"/>
      <c r="H85" s="847"/>
      <c r="I85" s="847"/>
      <c r="J85" s="847"/>
      <c r="K85" s="14"/>
      <c r="L85" s="14"/>
      <c r="M85" s="14"/>
      <c r="N85" s="14"/>
      <c r="O85" s="13"/>
      <c r="P85" s="13"/>
    </row>
    <row r="86" spans="1:27">
      <c r="A86" s="847" t="s">
        <v>839</v>
      </c>
      <c r="B86" s="847"/>
      <c r="C86" s="847"/>
      <c r="D86" s="847"/>
      <c r="E86" s="847"/>
      <c r="F86" s="847"/>
      <c r="G86" s="847"/>
      <c r="H86" s="847"/>
      <c r="I86" s="847"/>
      <c r="J86" s="847"/>
      <c r="K86" s="14"/>
      <c r="L86" s="14"/>
      <c r="M86" s="14"/>
      <c r="N86" s="14"/>
      <c r="O86" s="13"/>
      <c r="P86" s="13"/>
    </row>
    <row r="87" spans="1:27">
      <c r="A87" s="847" t="s">
        <v>840</v>
      </c>
      <c r="B87" s="847"/>
      <c r="C87" s="847"/>
      <c r="D87" s="847"/>
      <c r="E87" s="847"/>
      <c r="F87" s="847"/>
      <c r="G87" s="847"/>
      <c r="H87" s="847"/>
      <c r="I87" s="847"/>
      <c r="J87" s="847"/>
      <c r="K87" s="14"/>
      <c r="L87" s="14"/>
      <c r="M87" s="14"/>
      <c r="N87" s="14"/>
      <c r="O87" s="13"/>
      <c r="P87" s="13"/>
    </row>
    <row r="88" spans="1:27">
      <c r="A88" s="847" t="s">
        <v>841</v>
      </c>
      <c r="B88" s="847"/>
      <c r="C88" s="847"/>
      <c r="D88" s="847"/>
      <c r="E88" s="847"/>
      <c r="F88" s="847"/>
      <c r="G88" s="847"/>
      <c r="H88" s="847"/>
      <c r="I88" s="847"/>
      <c r="J88" s="847"/>
      <c r="K88" s="14"/>
      <c r="L88" s="14"/>
      <c r="M88" s="14"/>
      <c r="N88" s="14"/>
      <c r="O88" s="13"/>
      <c r="P88" s="13"/>
    </row>
    <row r="89" spans="1:27">
      <c r="A89" s="847" t="s">
        <v>842</v>
      </c>
      <c r="B89" s="847"/>
      <c r="C89" s="847"/>
      <c r="D89" s="847"/>
      <c r="E89" s="847"/>
      <c r="F89" s="847"/>
      <c r="G89" s="847"/>
      <c r="H89" s="847"/>
      <c r="I89" s="847"/>
      <c r="J89" s="847"/>
      <c r="K89" s="14"/>
      <c r="L89" s="14"/>
      <c r="M89" s="14"/>
      <c r="N89" s="14"/>
      <c r="O89" s="13"/>
      <c r="P89" s="13"/>
    </row>
    <row r="90" spans="1:27">
      <c r="A90" s="848"/>
      <c r="B90" s="848"/>
      <c r="C90" s="848"/>
      <c r="D90" s="848"/>
      <c r="E90" s="848"/>
      <c r="F90" s="848"/>
      <c r="G90" s="848"/>
      <c r="H90" s="848"/>
      <c r="I90" s="848"/>
      <c r="J90" s="848"/>
      <c r="K90" s="14"/>
      <c r="L90" s="14"/>
      <c r="M90" s="14"/>
      <c r="N90" s="14"/>
      <c r="O90" s="13"/>
      <c r="P90" s="13"/>
    </row>
    <row r="91" spans="1:27">
      <c r="A91" s="845"/>
      <c r="B91" s="845"/>
      <c r="C91" s="845"/>
      <c r="D91" s="845"/>
      <c r="E91" s="845"/>
      <c r="F91" s="845"/>
      <c r="G91" s="845"/>
      <c r="H91" s="845"/>
      <c r="I91" s="845"/>
      <c r="J91" s="845"/>
      <c r="K91" s="845"/>
      <c r="L91" s="14"/>
      <c r="M91" s="14"/>
      <c r="N91" s="14"/>
      <c r="O91" s="13"/>
      <c r="P91" s="13"/>
    </row>
    <row r="92" spans="1:27">
      <c r="A92" s="845"/>
      <c r="B92" s="845"/>
      <c r="C92" s="845"/>
      <c r="D92" s="845"/>
      <c r="E92" s="845"/>
      <c r="F92" s="845"/>
      <c r="G92" s="845"/>
      <c r="H92" s="845"/>
      <c r="I92" s="845"/>
      <c r="J92" s="845"/>
      <c r="K92" s="845"/>
      <c r="L92" s="14"/>
      <c r="M92" s="14"/>
      <c r="N92" s="14"/>
      <c r="O92" s="13"/>
      <c r="P92" s="13"/>
    </row>
    <row r="93" spans="1:27">
      <c r="A93" s="845"/>
      <c r="B93" s="845"/>
      <c r="C93" s="845"/>
      <c r="D93" s="845"/>
      <c r="E93" s="845"/>
      <c r="F93" s="845"/>
      <c r="G93" s="845"/>
      <c r="H93" s="845"/>
      <c r="I93" s="845"/>
      <c r="J93" s="845"/>
      <c r="K93" s="845"/>
      <c r="L93" s="795"/>
      <c r="M93" s="795"/>
      <c r="N93" s="795"/>
      <c r="O93" s="796"/>
      <c r="P93" s="797"/>
    </row>
    <row r="94" spans="1:27">
      <c r="A94" s="845"/>
      <c r="B94" s="845"/>
      <c r="C94" s="845"/>
      <c r="D94" s="845"/>
      <c r="E94" s="845"/>
      <c r="F94" s="845"/>
      <c r="G94" s="845"/>
      <c r="H94" s="845"/>
      <c r="I94" s="845"/>
      <c r="J94" s="845"/>
      <c r="K94" s="845"/>
      <c r="L94" s="795"/>
      <c r="M94" s="795"/>
      <c r="N94" s="795"/>
      <c r="O94" s="795"/>
      <c r="P94" s="795"/>
    </row>
    <row r="95" spans="1:27">
      <c r="A95" s="798"/>
      <c r="B95" s="799"/>
      <c r="C95" s="800"/>
      <c r="D95" s="800"/>
      <c r="E95" s="795"/>
      <c r="F95" s="801"/>
      <c r="G95" s="802"/>
      <c r="H95" s="801"/>
      <c r="I95" s="801"/>
      <c r="J95" s="795"/>
      <c r="K95" s="795"/>
      <c r="L95" s="795"/>
      <c r="M95" s="795"/>
      <c r="N95" s="795"/>
      <c r="O95" s="795"/>
      <c r="P95" s="795"/>
    </row>
    <row r="96" spans="1:27">
      <c r="A96" s="798"/>
      <c r="B96" s="799"/>
      <c r="C96" s="800"/>
      <c r="D96" s="800"/>
      <c r="E96" s="795"/>
      <c r="F96" s="801"/>
      <c r="G96" s="802"/>
      <c r="H96" s="801"/>
      <c r="I96" s="801"/>
      <c r="J96" s="795"/>
      <c r="K96" s="795"/>
      <c r="L96" s="795"/>
      <c r="M96" s="795"/>
      <c r="N96" s="795"/>
      <c r="O96" s="795"/>
      <c r="P96" s="795"/>
    </row>
    <row r="97" spans="1:16">
      <c r="A97" s="798"/>
      <c r="B97" s="799"/>
      <c r="C97" s="803"/>
      <c r="D97" s="804"/>
      <c r="E97" s="14"/>
      <c r="F97" s="805"/>
      <c r="G97" s="806"/>
      <c r="H97" s="805"/>
      <c r="I97" s="805"/>
      <c r="J97" s="14"/>
      <c r="K97" s="14"/>
      <c r="L97" s="14"/>
      <c r="M97" s="14"/>
      <c r="N97" s="14"/>
      <c r="O97" s="13"/>
      <c r="P97" s="13"/>
    </row>
    <row r="98" spans="1:16">
      <c r="A98" s="798"/>
      <c r="B98" s="799"/>
      <c r="C98" s="803"/>
      <c r="D98" s="804"/>
      <c r="E98" s="14"/>
      <c r="F98" s="805"/>
      <c r="G98" s="806"/>
      <c r="H98" s="805"/>
      <c r="I98" s="805"/>
      <c r="J98" s="14"/>
      <c r="K98" s="14"/>
      <c r="L98" s="14"/>
      <c r="M98" s="14"/>
      <c r="N98" s="14"/>
      <c r="O98" s="13"/>
      <c r="P98" s="13"/>
    </row>
    <row r="99" spans="1:16">
      <c r="A99" s="798"/>
      <c r="B99" s="799"/>
      <c r="C99" s="803"/>
      <c r="D99" s="803"/>
      <c r="E99" s="14"/>
      <c r="F99" s="801"/>
      <c r="G99" s="802"/>
      <c r="H99" s="801"/>
      <c r="I99" s="801"/>
      <c r="J99" s="14"/>
      <c r="K99" s="14"/>
      <c r="L99" s="14"/>
      <c r="M99" s="14"/>
      <c r="N99" s="14"/>
      <c r="O99" s="13"/>
      <c r="P99" s="13"/>
    </row>
    <row r="100" spans="1:16">
      <c r="A100" s="798"/>
      <c r="B100" s="799"/>
      <c r="C100" s="803"/>
      <c r="D100" s="803"/>
      <c r="E100" s="14"/>
      <c r="F100" s="801"/>
      <c r="G100" s="802"/>
      <c r="H100" s="801"/>
      <c r="I100" s="801"/>
      <c r="J100" s="14"/>
      <c r="K100" s="14"/>
      <c r="L100" s="14"/>
      <c r="M100" s="14"/>
      <c r="N100" s="14"/>
      <c r="O100" s="13"/>
      <c r="P100" s="13"/>
    </row>
    <row r="101" spans="1:16">
      <c r="A101" s="798"/>
      <c r="B101" s="799"/>
      <c r="C101" s="803"/>
      <c r="D101" s="803"/>
      <c r="E101" s="14"/>
      <c r="F101" s="801"/>
      <c r="G101" s="802"/>
      <c r="H101" s="801"/>
      <c r="I101" s="801"/>
      <c r="J101" s="14"/>
      <c r="K101" s="14"/>
      <c r="L101" s="14"/>
      <c r="M101" s="14"/>
      <c r="N101" s="14"/>
      <c r="O101" s="13"/>
      <c r="P101" s="13"/>
    </row>
    <row r="102" spans="1:16">
      <c r="A102" s="798"/>
      <c r="B102" s="799"/>
      <c r="C102" s="803"/>
      <c r="D102" s="803"/>
      <c r="E102" s="14"/>
      <c r="F102" s="801"/>
      <c r="G102" s="802"/>
      <c r="H102" s="801"/>
      <c r="I102" s="801"/>
      <c r="J102" s="14"/>
      <c r="K102" s="14"/>
      <c r="L102" s="14"/>
      <c r="M102" s="14"/>
      <c r="N102" s="14"/>
      <c r="O102" s="13"/>
      <c r="P102" s="13"/>
    </row>
    <row r="103" spans="1:16">
      <c r="A103" s="798"/>
      <c r="B103" s="799"/>
      <c r="C103" s="803"/>
      <c r="D103" s="803"/>
      <c r="E103" s="14"/>
      <c r="F103" s="801"/>
      <c r="G103" s="802"/>
      <c r="H103" s="801"/>
      <c r="I103" s="801"/>
      <c r="J103" s="14"/>
      <c r="K103" s="14"/>
      <c r="L103" s="14"/>
      <c r="M103" s="14"/>
      <c r="N103" s="14"/>
      <c r="O103" s="13"/>
      <c r="P103" s="13"/>
    </row>
    <row r="104" spans="1:16">
      <c r="A104" s="798"/>
      <c r="B104" s="799"/>
      <c r="C104" s="803"/>
      <c r="D104" s="803"/>
      <c r="E104" s="14"/>
      <c r="F104" s="801"/>
      <c r="G104" s="802"/>
      <c r="H104" s="801"/>
      <c r="I104" s="801"/>
      <c r="J104" s="14"/>
      <c r="K104" s="14"/>
      <c r="L104" s="14"/>
      <c r="M104" s="14"/>
      <c r="N104" s="14"/>
      <c r="O104" s="13"/>
      <c r="P104" s="13"/>
    </row>
    <row r="105" spans="1:16">
      <c r="A105" s="798"/>
      <c r="B105" s="799"/>
      <c r="C105" s="803"/>
      <c r="D105" s="803"/>
      <c r="E105" s="14"/>
      <c r="F105" s="801"/>
      <c r="G105" s="802"/>
      <c r="H105" s="801"/>
      <c r="I105" s="801"/>
      <c r="J105" s="14"/>
      <c r="K105" s="14"/>
      <c r="L105" s="14"/>
      <c r="M105" s="14"/>
      <c r="N105" s="14"/>
      <c r="O105" s="13"/>
      <c r="P105" s="13"/>
    </row>
    <row r="106" spans="1:16">
      <c r="A106" s="798"/>
      <c r="B106" s="799"/>
      <c r="C106" s="803"/>
      <c r="D106" s="803"/>
      <c r="E106" s="14"/>
      <c r="F106" s="801"/>
      <c r="G106" s="802"/>
      <c r="H106" s="801"/>
      <c r="I106" s="801"/>
      <c r="J106" s="14"/>
      <c r="K106" s="14"/>
      <c r="L106" s="14"/>
      <c r="M106" s="14"/>
      <c r="N106" s="14"/>
      <c r="O106" s="13"/>
      <c r="P106" s="13"/>
    </row>
    <row r="107" spans="1:16">
      <c r="A107" s="798"/>
      <c r="B107" s="799"/>
      <c r="C107" s="803"/>
      <c r="D107" s="803"/>
      <c r="E107" s="14"/>
      <c r="F107" s="801"/>
      <c r="G107" s="802"/>
      <c r="H107" s="801"/>
      <c r="I107" s="801"/>
      <c r="J107" s="14"/>
      <c r="K107" s="14"/>
      <c r="L107" s="14"/>
      <c r="M107" s="14"/>
      <c r="N107" s="14"/>
      <c r="O107" s="13"/>
      <c r="P107" s="13"/>
    </row>
    <row r="108" spans="1:16">
      <c r="A108" s="798"/>
      <c r="B108" s="799"/>
      <c r="C108" s="803"/>
      <c r="D108" s="803"/>
      <c r="E108" s="14"/>
      <c r="F108" s="801"/>
      <c r="G108" s="802"/>
      <c r="H108" s="801"/>
      <c r="I108" s="801"/>
      <c r="J108" s="14"/>
      <c r="K108" s="14"/>
      <c r="L108" s="14"/>
      <c r="M108" s="14"/>
      <c r="N108" s="14"/>
      <c r="O108" s="13"/>
      <c r="P108" s="13"/>
    </row>
    <row r="109" spans="1:16">
      <c r="A109" s="798"/>
      <c r="B109" s="799"/>
      <c r="C109" s="803"/>
      <c r="D109" s="803"/>
      <c r="E109" s="14"/>
      <c r="F109" s="801"/>
      <c r="G109" s="802"/>
      <c r="H109" s="801"/>
      <c r="I109" s="801"/>
      <c r="J109" s="14"/>
      <c r="K109" s="14"/>
      <c r="L109" s="14"/>
      <c r="M109" s="14"/>
      <c r="N109" s="14"/>
      <c r="O109" s="13"/>
      <c r="P109" s="13"/>
    </row>
    <row r="110" spans="1:16">
      <c r="A110" s="798"/>
      <c r="B110" s="799"/>
      <c r="C110" s="803"/>
      <c r="D110" s="803"/>
      <c r="E110" s="14"/>
      <c r="F110" s="801"/>
      <c r="G110" s="802"/>
      <c r="H110" s="801"/>
      <c r="I110" s="801"/>
      <c r="J110" s="14"/>
      <c r="K110" s="14"/>
      <c r="L110" s="14"/>
      <c r="M110" s="14"/>
      <c r="N110" s="14"/>
      <c r="O110" s="13"/>
      <c r="P110" s="13"/>
    </row>
    <row r="111" spans="1:16">
      <c r="A111" s="798"/>
      <c r="B111" s="799"/>
      <c r="C111" s="803"/>
      <c r="D111" s="803"/>
      <c r="E111" s="14"/>
      <c r="F111" s="801"/>
      <c r="G111" s="802"/>
      <c r="H111" s="801"/>
      <c r="I111" s="801"/>
      <c r="J111" s="14"/>
      <c r="K111" s="14"/>
      <c r="L111" s="14"/>
      <c r="M111" s="14"/>
      <c r="N111" s="14"/>
      <c r="O111" s="13"/>
      <c r="P111" s="13"/>
    </row>
    <row r="112" spans="1:16">
      <c r="A112" s="798"/>
      <c r="B112" s="799"/>
      <c r="C112" s="803"/>
      <c r="D112" s="803"/>
      <c r="E112" s="14"/>
      <c r="F112" s="801"/>
      <c r="G112" s="802"/>
      <c r="H112" s="801"/>
      <c r="I112" s="801"/>
      <c r="J112" s="14"/>
      <c r="K112" s="14"/>
      <c r="L112" s="14"/>
      <c r="M112" s="14"/>
      <c r="N112" s="14"/>
      <c r="O112" s="13"/>
      <c r="P112" s="13"/>
    </row>
    <row r="113" spans="1:16">
      <c r="A113" s="798"/>
      <c r="B113" s="799"/>
      <c r="C113" s="803"/>
      <c r="D113" s="803"/>
      <c r="E113" s="14"/>
      <c r="F113" s="801"/>
      <c r="G113" s="802"/>
      <c r="H113" s="801"/>
      <c r="I113" s="801"/>
      <c r="J113" s="14"/>
      <c r="K113" s="14"/>
      <c r="L113" s="14"/>
      <c r="M113" s="14"/>
      <c r="N113" s="14"/>
      <c r="O113" s="13"/>
      <c r="P113" s="13"/>
    </row>
    <row r="114" spans="1:16">
      <c r="A114" s="798"/>
      <c r="B114" s="799"/>
      <c r="C114" s="803"/>
      <c r="D114" s="803"/>
      <c r="E114" s="14"/>
      <c r="F114" s="801"/>
      <c r="G114" s="802"/>
      <c r="H114" s="801"/>
      <c r="I114" s="801"/>
      <c r="J114" s="14"/>
      <c r="K114" s="14"/>
      <c r="L114" s="14"/>
      <c r="M114" s="14"/>
      <c r="N114" s="14"/>
      <c r="O114" s="13"/>
      <c r="P114" s="13"/>
    </row>
    <row r="115" spans="1:16">
      <c r="A115" s="798"/>
      <c r="B115" s="799"/>
      <c r="C115" s="803"/>
      <c r="D115" s="803"/>
      <c r="E115" s="14"/>
      <c r="F115" s="801"/>
      <c r="G115" s="802"/>
      <c r="H115" s="801"/>
      <c r="I115" s="801"/>
      <c r="J115" s="14"/>
      <c r="K115" s="14"/>
      <c r="L115" s="14"/>
      <c r="M115" s="14"/>
      <c r="N115" s="14"/>
      <c r="O115" s="13"/>
      <c r="P115" s="13"/>
    </row>
    <row r="116" spans="1:16">
      <c r="A116" s="798"/>
      <c r="B116" s="799"/>
      <c r="C116" s="803"/>
      <c r="D116" s="803"/>
      <c r="E116" s="14"/>
      <c r="F116" s="801"/>
      <c r="G116" s="802"/>
      <c r="H116" s="801"/>
      <c r="I116" s="801"/>
      <c r="J116" s="14"/>
      <c r="K116" s="14"/>
      <c r="L116" s="14"/>
      <c r="M116" s="14"/>
      <c r="N116" s="14"/>
      <c r="O116" s="13"/>
      <c r="P116" s="13"/>
    </row>
    <row r="117" spans="1:16">
      <c r="A117" s="798"/>
      <c r="B117" s="799"/>
      <c r="C117" s="803"/>
      <c r="D117" s="803"/>
      <c r="E117" s="14"/>
      <c r="F117" s="801"/>
      <c r="G117" s="802"/>
      <c r="H117" s="801"/>
      <c r="I117" s="801"/>
      <c r="J117" s="14"/>
      <c r="K117" s="14"/>
      <c r="L117" s="14"/>
      <c r="M117" s="14"/>
      <c r="N117" s="14"/>
      <c r="O117" s="13"/>
      <c r="P117" s="13"/>
    </row>
    <row r="118" spans="1:16">
      <c r="A118" s="798"/>
      <c r="B118" s="799"/>
      <c r="C118" s="803"/>
      <c r="D118" s="803"/>
      <c r="E118" s="14"/>
      <c r="F118" s="801"/>
      <c r="G118" s="802"/>
      <c r="H118" s="801"/>
      <c r="I118" s="801"/>
      <c r="J118" s="14"/>
      <c r="K118" s="14"/>
      <c r="L118" s="14"/>
      <c r="M118" s="14"/>
      <c r="N118" s="14"/>
      <c r="O118" s="13"/>
      <c r="P118" s="13"/>
    </row>
    <row r="119" spans="1:16">
      <c r="A119" s="798"/>
      <c r="B119" s="799"/>
      <c r="C119" s="803"/>
      <c r="D119" s="803"/>
      <c r="E119" s="14"/>
      <c r="F119" s="801"/>
      <c r="G119" s="802"/>
      <c r="H119" s="801"/>
      <c r="I119" s="801"/>
      <c r="J119" s="14"/>
      <c r="K119" s="14"/>
      <c r="L119" s="14"/>
      <c r="M119" s="14"/>
      <c r="N119" s="14"/>
      <c r="O119" s="13"/>
      <c r="P119" s="13"/>
    </row>
    <row r="120" spans="1:16">
      <c r="A120" s="798"/>
      <c r="B120" s="799"/>
      <c r="C120" s="803"/>
      <c r="D120" s="803"/>
      <c r="E120" s="14"/>
      <c r="F120" s="801"/>
      <c r="G120" s="802"/>
      <c r="H120" s="801"/>
      <c r="I120" s="801"/>
      <c r="J120" s="14"/>
      <c r="K120" s="14"/>
      <c r="L120" s="14"/>
      <c r="M120" s="14"/>
      <c r="N120" s="14"/>
      <c r="O120" s="13"/>
      <c r="P120" s="13"/>
    </row>
    <row r="121" spans="1:16">
      <c r="A121" s="798"/>
      <c r="B121" s="799"/>
      <c r="C121" s="803"/>
      <c r="D121" s="803"/>
      <c r="E121" s="14"/>
      <c r="F121" s="801"/>
      <c r="G121" s="802"/>
      <c r="H121" s="801"/>
      <c r="I121" s="801"/>
      <c r="J121" s="14"/>
      <c r="K121" s="14"/>
      <c r="L121" s="14"/>
      <c r="M121" s="14"/>
      <c r="N121" s="14"/>
      <c r="O121" s="13"/>
      <c r="P121" s="13"/>
    </row>
    <row r="122" spans="1:16">
      <c r="A122" s="798"/>
      <c r="B122" s="799"/>
      <c r="C122" s="803"/>
      <c r="D122" s="803"/>
      <c r="E122" s="14"/>
      <c r="F122" s="801"/>
      <c r="G122" s="802"/>
      <c r="H122" s="801"/>
      <c r="I122" s="801"/>
      <c r="J122" s="14"/>
      <c r="K122" s="14"/>
      <c r="L122" s="14"/>
      <c r="M122" s="14"/>
      <c r="N122" s="14"/>
      <c r="O122" s="13"/>
      <c r="P122" s="13"/>
    </row>
    <row r="123" spans="1:16">
      <c r="A123" s="798"/>
      <c r="B123" s="799"/>
      <c r="C123" s="803"/>
      <c r="D123" s="803"/>
      <c r="E123" s="14"/>
      <c r="F123" s="801"/>
      <c r="G123" s="802"/>
      <c r="H123" s="801"/>
      <c r="I123" s="801"/>
      <c r="J123" s="14"/>
      <c r="K123" s="14"/>
      <c r="L123" s="14"/>
      <c r="M123" s="14"/>
      <c r="N123" s="14"/>
      <c r="O123" s="13"/>
      <c r="P123" s="13"/>
    </row>
    <row r="124" spans="1:16">
      <c r="A124" s="798"/>
      <c r="B124" s="799"/>
      <c r="C124" s="803"/>
      <c r="D124" s="803"/>
      <c r="E124" s="14"/>
      <c r="F124" s="801"/>
      <c r="G124" s="802"/>
      <c r="H124" s="801"/>
      <c r="I124" s="801"/>
      <c r="J124" s="14"/>
      <c r="K124" s="14"/>
      <c r="L124" s="14"/>
      <c r="M124" s="14"/>
      <c r="N124" s="14"/>
      <c r="O124" s="13"/>
      <c r="P124" s="13"/>
    </row>
    <row r="125" spans="1:16">
      <c r="A125" s="798"/>
      <c r="B125" s="799"/>
      <c r="C125" s="803"/>
      <c r="D125" s="803"/>
      <c r="E125" s="14"/>
      <c r="F125" s="801"/>
      <c r="G125" s="802"/>
      <c r="H125" s="801"/>
      <c r="I125" s="801"/>
      <c r="J125" s="14"/>
      <c r="K125" s="14"/>
      <c r="L125" s="14"/>
      <c r="M125" s="14"/>
      <c r="N125" s="14"/>
      <c r="O125" s="13"/>
      <c r="P125" s="13"/>
    </row>
    <row r="126" spans="1:16">
      <c r="A126" s="807"/>
      <c r="B126" s="799"/>
      <c r="C126" s="803"/>
      <c r="D126" s="803"/>
      <c r="E126" s="14"/>
      <c r="F126" s="808"/>
      <c r="G126" s="802"/>
      <c r="H126" s="801"/>
      <c r="I126" s="801"/>
      <c r="J126" s="14"/>
      <c r="K126" s="14"/>
      <c r="L126" s="14"/>
      <c r="M126" s="14"/>
      <c r="N126" s="14"/>
      <c r="O126" s="13"/>
      <c r="P126" s="13"/>
    </row>
    <row r="127" spans="1:16">
      <c r="A127" s="809"/>
      <c r="B127" s="781"/>
      <c r="C127" s="782"/>
      <c r="D127" s="782"/>
      <c r="E127" s="14"/>
      <c r="F127" s="810"/>
      <c r="G127" s="806"/>
      <c r="H127" s="805"/>
      <c r="I127" s="805"/>
      <c r="J127" s="14"/>
      <c r="K127" s="14"/>
      <c r="L127" s="14"/>
      <c r="M127" s="14"/>
      <c r="N127" s="14"/>
      <c r="O127" s="13"/>
      <c r="P127" s="13"/>
    </row>
    <row r="128" spans="1:16">
      <c r="A128" s="809"/>
      <c r="B128" s="781"/>
      <c r="C128" s="811"/>
      <c r="D128" s="811"/>
      <c r="E128" s="812"/>
      <c r="F128" s="813"/>
      <c r="G128" s="806"/>
      <c r="H128" s="805"/>
      <c r="I128" s="805"/>
      <c r="J128" s="812"/>
      <c r="K128" s="812"/>
      <c r="L128" s="812"/>
      <c r="M128" s="12"/>
      <c r="N128" s="13"/>
      <c r="O128" s="13"/>
      <c r="P128" s="13"/>
    </row>
    <row r="129" spans="1:16">
      <c r="A129" s="809"/>
      <c r="B129" s="781"/>
      <c r="C129" s="782"/>
      <c r="D129" s="782"/>
      <c r="E129" s="14"/>
      <c r="F129" s="813"/>
      <c r="G129" s="806"/>
      <c r="H129" s="805"/>
      <c r="I129" s="805"/>
      <c r="J129" s="14"/>
      <c r="K129" s="14"/>
      <c r="L129" s="14"/>
      <c r="M129" s="14"/>
      <c r="N129" s="14"/>
      <c r="O129" s="13"/>
      <c r="P129" s="13"/>
    </row>
    <row r="130" spans="1:16">
      <c r="A130" s="809"/>
      <c r="B130" s="781"/>
      <c r="C130" s="782"/>
      <c r="D130" s="782"/>
      <c r="E130" s="14"/>
      <c r="F130" s="813"/>
      <c r="G130" s="806"/>
      <c r="H130" s="805"/>
      <c r="I130" s="805"/>
      <c r="J130" s="14"/>
      <c r="K130" s="14"/>
      <c r="L130" s="14"/>
      <c r="M130" s="14"/>
      <c r="N130" s="14"/>
      <c r="O130" s="13"/>
      <c r="P130" s="13"/>
    </row>
    <row r="131" spans="1:16">
      <c r="A131" s="809"/>
      <c r="B131" s="781"/>
      <c r="C131" s="782"/>
      <c r="D131" s="782"/>
      <c r="E131" s="14"/>
      <c r="F131" s="813"/>
      <c r="G131" s="806"/>
      <c r="H131" s="805"/>
      <c r="I131" s="805"/>
      <c r="J131" s="14"/>
      <c r="K131" s="14"/>
      <c r="L131" s="14"/>
      <c r="M131" s="12"/>
      <c r="N131" s="13"/>
      <c r="O131" s="13"/>
      <c r="P131" s="13"/>
    </row>
    <row r="132" spans="1:16">
      <c r="A132" s="809"/>
      <c r="B132" s="781"/>
      <c r="C132" s="811"/>
      <c r="D132" s="811"/>
      <c r="E132" s="812"/>
      <c r="F132" s="813"/>
      <c r="G132" s="814"/>
      <c r="H132" s="815"/>
      <c r="I132" s="815"/>
      <c r="J132" s="812"/>
      <c r="K132" s="812"/>
      <c r="L132" s="812"/>
      <c r="M132" s="11"/>
      <c r="N132" s="13"/>
      <c r="O132" s="13"/>
      <c r="P132" s="13"/>
    </row>
    <row r="133" spans="1:16">
      <c r="A133" s="809"/>
      <c r="B133" s="781"/>
      <c r="C133" s="778"/>
      <c r="D133" s="778"/>
      <c r="E133" s="13"/>
      <c r="F133" s="805"/>
      <c r="G133" s="806"/>
      <c r="H133" s="816"/>
      <c r="I133" s="817"/>
      <c r="J133" s="13"/>
      <c r="K133" s="13"/>
      <c r="L133" s="13"/>
      <c r="M133" s="11"/>
      <c r="N133" s="13"/>
      <c r="O133" s="13"/>
      <c r="P133" s="13"/>
    </row>
    <row r="134" spans="1:16">
      <c r="A134" s="809"/>
      <c r="B134" s="781"/>
      <c r="C134" s="778"/>
      <c r="D134" s="778"/>
      <c r="E134" s="13"/>
      <c r="F134" s="818"/>
      <c r="G134" s="814"/>
      <c r="H134" s="818"/>
      <c r="I134" s="818"/>
      <c r="J134" s="13"/>
      <c r="K134" s="13"/>
      <c r="L134" s="13"/>
      <c r="M134" s="11"/>
      <c r="N134" s="13"/>
      <c r="O134" s="13"/>
      <c r="P134" s="13"/>
    </row>
    <row r="135" spans="1:16">
      <c r="A135" s="809"/>
      <c r="B135" s="671"/>
      <c r="C135" s="819"/>
      <c r="D135" s="819"/>
      <c r="E135" s="591"/>
      <c r="F135" s="820"/>
      <c r="G135" s="821"/>
      <c r="H135" s="818"/>
      <c r="I135" s="818"/>
      <c r="J135" s="591"/>
      <c r="K135" s="13"/>
      <c r="L135" s="13"/>
      <c r="M135" s="13"/>
      <c r="N135" s="13"/>
      <c r="O135" s="13"/>
      <c r="P135" s="13"/>
    </row>
    <row r="136" spans="1:16" ht="15" customHeight="1">
      <c r="A136" s="780"/>
      <c r="B136" s="671"/>
      <c r="C136" s="822"/>
      <c r="D136" s="822"/>
      <c r="E136" s="823"/>
      <c r="F136" s="813"/>
      <c r="G136" s="806"/>
      <c r="H136" s="824"/>
      <c r="I136" s="824"/>
      <c r="J136" s="823"/>
      <c r="K136" s="823"/>
      <c r="L136" s="823"/>
      <c r="M136" s="823"/>
      <c r="N136" s="823"/>
      <c r="O136" s="13"/>
      <c r="P136" s="13"/>
    </row>
    <row r="137" spans="1:16" ht="15" customHeight="1">
      <c r="A137" s="13"/>
      <c r="B137" s="671"/>
      <c r="C137" s="822"/>
      <c r="D137" s="822"/>
      <c r="E137" s="823"/>
      <c r="F137" s="825"/>
      <c r="G137" s="826"/>
      <c r="H137" s="827"/>
      <c r="I137" s="827"/>
      <c r="J137" s="823"/>
      <c r="K137" s="823"/>
      <c r="L137" s="823"/>
      <c r="M137" s="823"/>
      <c r="N137" s="823"/>
      <c r="O137" s="13"/>
      <c r="P137" s="13"/>
    </row>
    <row r="138" spans="1:16">
      <c r="A138" s="798"/>
      <c r="B138" s="828"/>
      <c r="C138" s="803"/>
      <c r="D138" s="803"/>
      <c r="E138" s="14"/>
      <c r="F138" s="14"/>
      <c r="G138" s="14"/>
      <c r="H138" s="14"/>
      <c r="I138" s="14"/>
      <c r="J138" s="14"/>
      <c r="K138" s="14"/>
      <c r="L138" s="14"/>
      <c r="M138" s="13"/>
      <c r="N138" s="13"/>
      <c r="O138" s="13"/>
      <c r="P138" s="13"/>
    </row>
    <row r="139" spans="1:16">
      <c r="A139" s="798"/>
      <c r="B139" s="828"/>
      <c r="C139" s="803"/>
      <c r="D139" s="803"/>
      <c r="E139" s="14"/>
      <c r="F139" s="14"/>
      <c r="G139" s="14"/>
      <c r="H139" s="14"/>
      <c r="I139" s="14"/>
      <c r="J139" s="14"/>
      <c r="K139" s="14"/>
      <c r="L139" s="14"/>
      <c r="M139" s="13"/>
      <c r="N139" s="13"/>
      <c r="O139" s="13"/>
      <c r="P139" s="13"/>
    </row>
    <row r="140" spans="1:16">
      <c r="A140" s="798"/>
      <c r="B140" s="828"/>
      <c r="C140" s="803"/>
      <c r="D140" s="803"/>
      <c r="E140" s="14"/>
      <c r="F140" s="14"/>
      <c r="G140" s="14"/>
      <c r="H140" s="14"/>
      <c r="I140" s="14"/>
      <c r="J140" s="14"/>
      <c r="K140" s="14"/>
      <c r="L140" s="14"/>
      <c r="M140" s="13"/>
      <c r="N140" s="13"/>
      <c r="O140" s="13"/>
      <c r="P140" s="13"/>
    </row>
    <row r="141" spans="1:16">
      <c r="A141" s="798"/>
      <c r="B141" s="828"/>
      <c r="C141" s="803"/>
      <c r="D141" s="803"/>
      <c r="E141" s="14"/>
      <c r="F141" s="14"/>
      <c r="G141" s="14"/>
      <c r="H141" s="14"/>
      <c r="I141" s="14"/>
      <c r="J141" s="14"/>
      <c r="K141" s="14"/>
      <c r="L141" s="14"/>
      <c r="M141" s="13"/>
      <c r="N141" s="13"/>
      <c r="O141" s="13"/>
      <c r="P141" s="13"/>
    </row>
    <row r="142" spans="1:16">
      <c r="A142" s="798"/>
      <c r="B142" s="828"/>
      <c r="C142" s="803"/>
      <c r="D142" s="803"/>
      <c r="E142" s="14"/>
      <c r="F142" s="14"/>
      <c r="G142" s="14"/>
      <c r="H142" s="14"/>
      <c r="I142" s="14"/>
      <c r="J142" s="14"/>
      <c r="K142" s="14"/>
      <c r="L142" s="14"/>
      <c r="M142" s="13"/>
      <c r="N142" s="13"/>
      <c r="O142" s="13"/>
      <c r="P142" s="13"/>
    </row>
    <row r="143" spans="1:16">
      <c r="A143" s="798"/>
      <c r="B143" s="828"/>
      <c r="C143" s="803"/>
      <c r="D143" s="803"/>
      <c r="E143" s="14"/>
      <c r="F143" s="14"/>
      <c r="G143" s="14"/>
      <c r="H143" s="14"/>
      <c r="I143" s="14"/>
      <c r="J143" s="14"/>
      <c r="K143" s="14"/>
      <c r="L143" s="14"/>
      <c r="M143" s="13"/>
      <c r="N143" s="13"/>
      <c r="O143" s="13"/>
      <c r="P143" s="13"/>
    </row>
    <row r="144" spans="1:16">
      <c r="A144" s="798"/>
      <c r="B144" s="828"/>
      <c r="C144" s="803"/>
      <c r="D144" s="803"/>
      <c r="E144" s="14"/>
      <c r="F144" s="14"/>
      <c r="G144" s="14"/>
      <c r="H144" s="14"/>
      <c r="I144" s="14"/>
      <c r="J144" s="14"/>
      <c r="K144" s="14"/>
      <c r="L144" s="14"/>
      <c r="M144" s="13"/>
      <c r="N144" s="13"/>
      <c r="O144" s="13"/>
      <c r="P144" s="13"/>
    </row>
    <row r="145" spans="1:16">
      <c r="A145" s="798"/>
      <c r="B145" s="828"/>
      <c r="C145" s="803"/>
      <c r="D145" s="803"/>
      <c r="E145" s="14"/>
      <c r="F145" s="14"/>
      <c r="G145" s="14"/>
      <c r="H145" s="14"/>
      <c r="I145" s="14"/>
      <c r="J145" s="14"/>
      <c r="K145" s="14"/>
      <c r="L145" s="14"/>
      <c r="M145" s="13"/>
      <c r="N145" s="13"/>
      <c r="O145" s="13"/>
      <c r="P145" s="13"/>
    </row>
    <row r="146" spans="1:16">
      <c r="A146" s="780"/>
      <c r="B146" s="671"/>
      <c r="C146" s="782"/>
      <c r="D146" s="782"/>
      <c r="E146" s="14"/>
      <c r="F146" s="14"/>
      <c r="G146" s="14"/>
      <c r="H146" s="14"/>
      <c r="I146" s="14"/>
      <c r="J146" s="14"/>
      <c r="K146" s="14"/>
      <c r="L146" s="14"/>
      <c r="M146" s="13"/>
      <c r="N146" s="13"/>
      <c r="O146" s="13"/>
      <c r="P146" s="13"/>
    </row>
    <row r="147" spans="1:16">
      <c r="A147" s="798"/>
      <c r="B147" s="828"/>
      <c r="C147" s="803"/>
      <c r="D147" s="803"/>
      <c r="E147" s="14"/>
      <c r="F147" s="14"/>
      <c r="G147" s="14"/>
      <c r="H147" s="14"/>
      <c r="I147" s="14"/>
      <c r="J147" s="14"/>
      <c r="K147" s="14"/>
      <c r="L147" s="14"/>
      <c r="M147" s="13"/>
      <c r="N147" s="13"/>
      <c r="O147" s="13"/>
      <c r="P147" s="13"/>
    </row>
    <row r="148" spans="1:16">
      <c r="A148" s="798"/>
      <c r="B148" s="828"/>
      <c r="C148" s="803"/>
      <c r="D148" s="803"/>
      <c r="E148" s="14"/>
      <c r="F148" s="14"/>
      <c r="G148" s="14"/>
      <c r="H148" s="14"/>
      <c r="I148" s="14"/>
      <c r="J148" s="14"/>
      <c r="K148" s="14"/>
      <c r="L148" s="14"/>
      <c r="M148" s="13"/>
      <c r="N148" s="13"/>
      <c r="O148" s="13"/>
      <c r="P148" s="13"/>
    </row>
    <row r="149" spans="1:16">
      <c r="A149" s="798"/>
      <c r="B149" s="828"/>
      <c r="C149" s="803"/>
      <c r="D149" s="803"/>
      <c r="E149" s="14"/>
      <c r="F149" s="14"/>
      <c r="G149" s="14"/>
      <c r="H149" s="14"/>
      <c r="I149" s="14"/>
      <c r="J149" s="14"/>
      <c r="K149" s="14"/>
      <c r="L149" s="14"/>
      <c r="M149" s="13"/>
      <c r="N149" s="13"/>
      <c r="O149" s="13"/>
      <c r="P149" s="13"/>
    </row>
    <row r="150" spans="1:16">
      <c r="A150" s="798"/>
      <c r="B150" s="828"/>
      <c r="C150" s="803"/>
      <c r="D150" s="803"/>
      <c r="E150" s="14"/>
      <c r="F150" s="14"/>
      <c r="G150" s="14"/>
      <c r="H150" s="14"/>
      <c r="I150" s="14"/>
      <c r="J150" s="14"/>
      <c r="K150" s="14"/>
      <c r="L150" s="14"/>
      <c r="M150" s="13"/>
      <c r="N150" s="13"/>
      <c r="O150" s="13"/>
      <c r="P150" s="13"/>
    </row>
    <row r="151" spans="1:16">
      <c r="A151" s="798"/>
      <c r="B151" s="828"/>
      <c r="C151" s="803"/>
      <c r="D151" s="803"/>
      <c r="E151" s="14"/>
      <c r="F151" s="14"/>
      <c r="G151" s="14"/>
      <c r="H151" s="14"/>
      <c r="I151" s="14"/>
      <c r="J151" s="14"/>
      <c r="K151" s="14"/>
      <c r="L151" s="14"/>
      <c r="M151" s="13"/>
      <c r="N151" s="13"/>
      <c r="O151" s="13"/>
      <c r="P151" s="13"/>
    </row>
    <row r="152" spans="1:16">
      <c r="A152" s="798"/>
      <c r="B152" s="828"/>
      <c r="C152" s="803"/>
      <c r="D152" s="803"/>
      <c r="E152" s="14"/>
      <c r="F152" s="14"/>
      <c r="G152" s="14"/>
      <c r="H152" s="14"/>
      <c r="I152" s="14"/>
      <c r="J152" s="14"/>
      <c r="K152" s="14"/>
      <c r="L152" s="14"/>
      <c r="M152" s="13"/>
      <c r="N152" s="13"/>
      <c r="O152" s="13"/>
      <c r="P152" s="13"/>
    </row>
    <row r="153" spans="1:16">
      <c r="A153" s="798"/>
      <c r="B153" s="828"/>
      <c r="C153" s="803"/>
      <c r="D153" s="803"/>
      <c r="E153" s="14"/>
      <c r="F153" s="14"/>
      <c r="G153" s="14"/>
      <c r="H153" s="14"/>
      <c r="I153" s="14"/>
      <c r="J153" s="14"/>
      <c r="K153" s="14"/>
      <c r="L153" s="14"/>
      <c r="M153" s="13"/>
      <c r="N153" s="13"/>
      <c r="O153" s="13"/>
      <c r="P153" s="13"/>
    </row>
    <row r="154" spans="1:16">
      <c r="A154" s="780"/>
      <c r="B154" s="671"/>
      <c r="C154" s="782"/>
      <c r="D154" s="782"/>
      <c r="E154" s="14"/>
      <c r="F154" s="14"/>
      <c r="G154" s="14"/>
      <c r="H154" s="14"/>
      <c r="I154" s="14"/>
      <c r="J154" s="14"/>
      <c r="K154" s="14"/>
      <c r="L154" s="14"/>
      <c r="M154" s="13"/>
      <c r="N154" s="13"/>
      <c r="O154" s="13"/>
      <c r="P154" s="13"/>
    </row>
    <row r="155" spans="1:16">
      <c r="A155" s="780"/>
      <c r="B155" s="671"/>
      <c r="C155" s="782"/>
      <c r="D155" s="782"/>
      <c r="E155" s="14"/>
      <c r="F155" s="14"/>
      <c r="G155" s="14"/>
      <c r="H155" s="14"/>
      <c r="I155" s="14"/>
      <c r="J155" s="14"/>
      <c r="K155" s="14"/>
      <c r="L155" s="14"/>
      <c r="M155" s="13"/>
      <c r="N155" s="13"/>
      <c r="O155" s="13"/>
      <c r="P155" s="13"/>
    </row>
    <row r="156" spans="1:16">
      <c r="A156" s="780"/>
      <c r="B156" s="671"/>
      <c r="C156" s="782"/>
      <c r="D156" s="778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1:16">
      <c r="A157" s="780"/>
      <c r="B157" s="671"/>
      <c r="C157" s="829"/>
      <c r="D157" s="829"/>
      <c r="E157" s="830"/>
      <c r="F157" s="830"/>
      <c r="G157" s="830"/>
      <c r="H157" s="830"/>
      <c r="I157" s="830"/>
      <c r="J157" s="830"/>
      <c r="K157" s="13"/>
      <c r="L157" s="13"/>
      <c r="M157" s="13"/>
      <c r="N157" s="13"/>
      <c r="O157" s="13"/>
      <c r="P157" s="13"/>
    </row>
    <row r="158" spans="1:16">
      <c r="A158" s="780"/>
      <c r="B158" s="671"/>
      <c r="C158" s="831"/>
      <c r="D158" s="831"/>
      <c r="E158" s="832"/>
      <c r="F158" s="832"/>
      <c r="G158" s="832"/>
      <c r="H158" s="832"/>
      <c r="I158" s="832"/>
      <c r="J158" s="832"/>
      <c r="K158" s="13"/>
      <c r="L158" s="13"/>
      <c r="M158" s="13"/>
      <c r="N158" s="13"/>
      <c r="O158" s="13"/>
      <c r="P158" s="13"/>
    </row>
    <row r="159" spans="1:16">
      <c r="A159" s="809"/>
      <c r="B159" s="671"/>
      <c r="C159" s="778"/>
      <c r="D159" s="778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1:16">
      <c r="A160" s="833"/>
      <c r="B160" s="781"/>
      <c r="C160" s="782"/>
      <c r="D160" s="782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3"/>
    </row>
    <row r="161" spans="1:27">
      <c r="A161" s="13"/>
      <c r="B161" s="83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3"/>
    </row>
    <row r="162" spans="1:27">
      <c r="A162" s="13"/>
      <c r="B162" s="83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3"/>
    </row>
    <row r="163" spans="1:27">
      <c r="A163" s="13"/>
      <c r="B163" s="834"/>
      <c r="C163" s="812"/>
      <c r="D163" s="812"/>
      <c r="E163" s="812"/>
      <c r="F163" s="812"/>
      <c r="G163" s="812"/>
      <c r="H163" s="812"/>
      <c r="I163" s="812"/>
      <c r="J163" s="812"/>
      <c r="K163" s="812"/>
      <c r="L163" s="812"/>
      <c r="M163" s="14"/>
      <c r="N163" s="14"/>
      <c r="O163" s="14"/>
      <c r="P163" s="13"/>
    </row>
    <row r="164" spans="1:27">
      <c r="A164" s="13"/>
      <c r="B164" s="834"/>
      <c r="C164" s="812"/>
      <c r="D164" s="812"/>
      <c r="E164" s="812"/>
      <c r="F164" s="812"/>
      <c r="G164" s="812"/>
      <c r="H164" s="812"/>
      <c r="I164" s="812"/>
      <c r="J164" s="812"/>
      <c r="K164" s="812"/>
      <c r="L164" s="812"/>
      <c r="M164" s="14"/>
      <c r="N164" s="14"/>
      <c r="O164" s="14"/>
      <c r="P164" s="13"/>
    </row>
    <row r="165" spans="1:27">
      <c r="A165" s="13"/>
      <c r="B165" s="590"/>
      <c r="C165" s="835"/>
      <c r="D165" s="835"/>
      <c r="E165" s="835"/>
      <c r="F165" s="835"/>
      <c r="G165" s="835"/>
      <c r="H165" s="835"/>
      <c r="I165" s="835"/>
      <c r="J165" s="835"/>
      <c r="K165" s="835"/>
      <c r="L165" s="835"/>
      <c r="M165" s="835"/>
      <c r="N165" s="835"/>
      <c r="O165" s="13"/>
      <c r="P165" s="13"/>
    </row>
    <row r="166" spans="1:27">
      <c r="B166" s="589"/>
    </row>
    <row r="167" spans="1:27" s="836" customFormat="1">
      <c r="B167" s="17"/>
      <c r="C167" s="846"/>
      <c r="D167" s="846"/>
      <c r="E167" s="846"/>
      <c r="F167" s="846"/>
      <c r="G167" s="846"/>
      <c r="H167" s="846"/>
      <c r="I167" s="846"/>
      <c r="J167" s="846"/>
      <c r="K167" s="846"/>
      <c r="L167" s="846"/>
      <c r="M167" s="846"/>
      <c r="N167" s="846"/>
      <c r="AA167" s="168"/>
    </row>
    <row r="168" spans="1:27" s="836" customFormat="1">
      <c r="A168" s="837"/>
      <c r="B168" s="837"/>
      <c r="C168" s="837"/>
      <c r="D168" s="837"/>
      <c r="E168" s="837"/>
      <c r="F168" s="837"/>
      <c r="G168" s="837"/>
      <c r="H168" s="837"/>
      <c r="I168" s="837"/>
      <c r="J168" s="837"/>
      <c r="K168" s="837"/>
      <c r="L168" s="837"/>
      <c r="M168" s="837"/>
      <c r="N168" s="837"/>
      <c r="O168" s="837"/>
      <c r="P168" s="837"/>
      <c r="AA168" s="168"/>
    </row>
    <row r="169" spans="1:27" s="836" customFormat="1">
      <c r="A169" s="837"/>
      <c r="B169" s="837"/>
      <c r="C169" s="837"/>
      <c r="D169" s="837"/>
      <c r="E169" s="837"/>
      <c r="F169" s="837"/>
      <c r="G169" s="837"/>
      <c r="H169" s="837"/>
      <c r="I169" s="837"/>
      <c r="J169" s="837"/>
      <c r="K169" s="837"/>
      <c r="L169" s="837"/>
      <c r="M169" s="837"/>
      <c r="N169" s="837"/>
      <c r="O169" s="837"/>
      <c r="P169" s="837"/>
      <c r="AA169" s="168"/>
    </row>
    <row r="170" spans="1:27" s="836" customFormat="1">
      <c r="A170" s="837"/>
      <c r="B170" s="837"/>
      <c r="C170" s="837"/>
      <c r="D170" s="837"/>
      <c r="E170" s="837"/>
      <c r="F170" s="837"/>
      <c r="G170" s="837"/>
      <c r="H170" s="837"/>
      <c r="I170" s="837"/>
      <c r="J170" s="837"/>
      <c r="K170" s="837"/>
      <c r="L170" s="837"/>
      <c r="M170" s="837"/>
      <c r="N170" s="837"/>
      <c r="O170" s="837"/>
      <c r="P170" s="837"/>
      <c r="AA170" s="168"/>
    </row>
    <row r="171" spans="1:27" s="836" customFormat="1">
      <c r="A171" s="837"/>
      <c r="B171" s="837"/>
      <c r="C171" s="837"/>
      <c r="D171" s="837"/>
      <c r="E171" s="837"/>
      <c r="F171" s="837"/>
      <c r="G171" s="837"/>
      <c r="H171" s="837"/>
      <c r="I171" s="837"/>
      <c r="J171" s="837"/>
      <c r="K171" s="837"/>
      <c r="L171" s="837"/>
      <c r="M171" s="837"/>
      <c r="N171" s="837"/>
      <c r="O171" s="837"/>
      <c r="P171" s="837"/>
      <c r="AA171" s="168"/>
    </row>
    <row r="172" spans="1:27" s="838" customFormat="1">
      <c r="A172" s="837"/>
      <c r="B172" s="837"/>
      <c r="C172" s="837"/>
      <c r="D172" s="837"/>
      <c r="E172" s="837"/>
      <c r="F172" s="837"/>
      <c r="G172" s="837"/>
      <c r="H172" s="837"/>
      <c r="I172" s="837"/>
      <c r="J172" s="837"/>
      <c r="K172" s="837"/>
      <c r="L172" s="837"/>
      <c r="M172" s="837"/>
      <c r="N172" s="837"/>
      <c r="O172" s="837"/>
      <c r="P172" s="837"/>
      <c r="AA172" s="839"/>
    </row>
    <row r="173" spans="1:27" s="838" customFormat="1">
      <c r="A173" s="837"/>
      <c r="B173" s="837"/>
      <c r="C173" s="837"/>
      <c r="D173" s="837"/>
      <c r="E173" s="837"/>
      <c r="F173" s="837"/>
      <c r="G173" s="837"/>
      <c r="H173" s="837"/>
      <c r="I173" s="837"/>
      <c r="J173" s="837"/>
      <c r="K173" s="837"/>
      <c r="L173" s="837"/>
      <c r="M173" s="837"/>
      <c r="N173" s="837"/>
      <c r="O173" s="837"/>
      <c r="P173" s="837"/>
      <c r="AA173" s="839"/>
    </row>
    <row r="174" spans="1:27">
      <c r="A174" s="837"/>
      <c r="B174" s="837"/>
      <c r="C174" s="837"/>
      <c r="D174" s="837"/>
      <c r="E174" s="837"/>
      <c r="F174" s="837"/>
      <c r="G174" s="837"/>
      <c r="H174" s="837"/>
      <c r="I174" s="837"/>
      <c r="J174" s="837"/>
      <c r="K174" s="837"/>
      <c r="L174" s="837"/>
      <c r="M174" s="837"/>
      <c r="N174" s="837"/>
      <c r="O174" s="837"/>
      <c r="P174" s="837"/>
    </row>
    <row r="175" spans="1:27">
      <c r="A175" s="837"/>
      <c r="B175" s="837"/>
      <c r="C175" s="837"/>
      <c r="D175" s="837"/>
      <c r="E175" s="837"/>
      <c r="F175" s="837"/>
      <c r="G175" s="837"/>
      <c r="H175" s="837"/>
      <c r="I175" s="837"/>
      <c r="J175" s="837"/>
      <c r="K175" s="837"/>
      <c r="L175" s="837"/>
      <c r="M175" s="837"/>
      <c r="N175" s="837"/>
      <c r="O175" s="837"/>
      <c r="P175" s="837"/>
    </row>
    <row r="176" spans="1:27">
      <c r="A176" s="837"/>
      <c r="B176" s="837"/>
      <c r="C176" s="837"/>
      <c r="D176" s="837"/>
      <c r="E176" s="837"/>
      <c r="F176" s="837"/>
      <c r="G176" s="837"/>
      <c r="H176" s="837"/>
      <c r="I176" s="837"/>
      <c r="J176" s="837"/>
      <c r="K176" s="837"/>
      <c r="L176" s="837"/>
      <c r="M176" s="837"/>
      <c r="N176" s="837"/>
      <c r="O176" s="837"/>
      <c r="P176" s="837"/>
    </row>
    <row r="177" spans="1:14">
      <c r="B177" s="589"/>
      <c r="C177" s="337"/>
      <c r="D177" s="840"/>
    </row>
    <row r="178" spans="1:14">
      <c r="B178" s="589"/>
      <c r="C178" s="337"/>
      <c r="D178" s="840"/>
    </row>
    <row r="179" spans="1:14">
      <c r="B179" s="589"/>
      <c r="C179" s="337"/>
      <c r="D179" s="840"/>
    </row>
    <row r="180" spans="1:14">
      <c r="B180" s="589"/>
      <c r="C180" s="337"/>
      <c r="D180" s="840"/>
    </row>
    <row r="181" spans="1:14">
      <c r="B181" s="589"/>
      <c r="C181" s="337"/>
      <c r="D181" s="840"/>
    </row>
    <row r="182" spans="1:14">
      <c r="B182" s="589"/>
      <c r="C182" s="337"/>
      <c r="D182" s="840"/>
    </row>
    <row r="183" spans="1:14">
      <c r="B183" s="589"/>
      <c r="C183" s="337"/>
      <c r="D183" s="840"/>
    </row>
    <row r="184" spans="1:14">
      <c r="B184" s="589"/>
      <c r="C184" s="840"/>
    </row>
    <row r="185" spans="1:14">
      <c r="B185" s="589"/>
      <c r="C185" s="840"/>
    </row>
    <row r="186" spans="1:14" ht="15" thickBot="1">
      <c r="A186" s="841"/>
      <c r="B186" s="842"/>
      <c r="C186" s="843"/>
      <c r="D186" s="841"/>
      <c r="E186" s="841"/>
      <c r="F186" s="841"/>
      <c r="G186" s="841"/>
      <c r="H186" s="841"/>
      <c r="I186" s="841"/>
      <c r="J186" s="841"/>
      <c r="K186" s="841"/>
      <c r="L186" s="841"/>
      <c r="M186" s="841"/>
      <c r="N186" s="841"/>
    </row>
    <row r="187" spans="1:14">
      <c r="B187" s="844"/>
      <c r="C187" s="547"/>
    </row>
  </sheetData>
  <mergeCells count="69">
    <mergeCell ref="A1:L1"/>
    <mergeCell ref="A3:A5"/>
    <mergeCell ref="B3:B5"/>
    <mergeCell ref="C3:C5"/>
    <mergeCell ref="D3:K3"/>
    <mergeCell ref="L3:L5"/>
    <mergeCell ref="A47:J47"/>
    <mergeCell ref="AB3:AM3"/>
    <mergeCell ref="D4:D5"/>
    <mergeCell ref="E4:K4"/>
    <mergeCell ref="AB19:AN19"/>
    <mergeCell ref="AB21:AB23"/>
    <mergeCell ref="AC21:AC23"/>
    <mergeCell ref="AD21:AD23"/>
    <mergeCell ref="AE21:AE23"/>
    <mergeCell ref="AF21:AF23"/>
    <mergeCell ref="AG21:AM21"/>
    <mergeCell ref="AN21:AN23"/>
    <mergeCell ref="AG22:AG23"/>
    <mergeCell ref="AH22:AM22"/>
    <mergeCell ref="A42:N42"/>
    <mergeCell ref="A46:J46"/>
    <mergeCell ref="K58:T58"/>
    <mergeCell ref="A52:G52"/>
    <mergeCell ref="K52:M52"/>
    <mergeCell ref="N52:W52"/>
    <mergeCell ref="A53:G53"/>
    <mergeCell ref="K53:T53"/>
    <mergeCell ref="A54:G54"/>
    <mergeCell ref="K54:T54"/>
    <mergeCell ref="A55:G55"/>
    <mergeCell ref="A56:G56"/>
    <mergeCell ref="A57:G57"/>
    <mergeCell ref="A58:G58"/>
    <mergeCell ref="H58:J58"/>
    <mergeCell ref="A66:G66"/>
    <mergeCell ref="A59:G59"/>
    <mergeCell ref="K59:T59"/>
    <mergeCell ref="A60:G60"/>
    <mergeCell ref="K60:T60"/>
    <mergeCell ref="A61:G61"/>
    <mergeCell ref="K61:T61"/>
    <mergeCell ref="A62:G62"/>
    <mergeCell ref="A63:G63"/>
    <mergeCell ref="H63:J63"/>
    <mergeCell ref="A64:G64"/>
    <mergeCell ref="A65:G65"/>
    <mergeCell ref="A85:J85"/>
    <mergeCell ref="A67:G67"/>
    <mergeCell ref="A68:G68"/>
    <mergeCell ref="A69:G69"/>
    <mergeCell ref="A70:G70"/>
    <mergeCell ref="A71:G71"/>
    <mergeCell ref="A72:G72"/>
    <mergeCell ref="A73:J73"/>
    <mergeCell ref="A81:J81"/>
    <mergeCell ref="A82:J82"/>
    <mergeCell ref="A83:J83"/>
    <mergeCell ref="A84:J84"/>
    <mergeCell ref="A92:K92"/>
    <mergeCell ref="A93:K93"/>
    <mergeCell ref="A94:K94"/>
    <mergeCell ref="C167:N167"/>
    <mergeCell ref="A86:J86"/>
    <mergeCell ref="A87:J87"/>
    <mergeCell ref="A88:J88"/>
    <mergeCell ref="A89:J89"/>
    <mergeCell ref="A90:J90"/>
    <mergeCell ref="A91:K91"/>
  </mergeCells>
  <pageMargins left="0.25" right="0.25" top="0.75" bottom="0.75" header="0.3" footer="0.3"/>
  <pageSetup paperSize="9" scale="3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03"/>
  <sheetViews>
    <sheetView tabSelected="1" workbookViewId="0">
      <selection activeCell="L102" sqref="L102"/>
    </sheetView>
  </sheetViews>
  <sheetFormatPr defaultRowHeight="14.4"/>
  <cols>
    <col min="1" max="1" width="4" customWidth="1"/>
    <col min="2" max="2" width="26.88671875" customWidth="1"/>
    <col min="3" max="3" width="12" customWidth="1"/>
    <col min="4" max="4" width="10.33203125" customWidth="1"/>
    <col min="5" max="5" width="13.44140625" customWidth="1"/>
    <col min="6" max="6" width="21.44140625" customWidth="1"/>
    <col min="7" max="7" width="22.88671875" customWidth="1"/>
    <col min="8" max="8" width="17.6640625" customWidth="1"/>
  </cols>
  <sheetData>
    <row r="1" spans="1:8" ht="42" customHeight="1">
      <c r="A1" s="905" t="s">
        <v>166</v>
      </c>
      <c r="B1" s="905"/>
      <c r="C1" s="905"/>
      <c r="D1" s="905"/>
      <c r="E1" s="905"/>
      <c r="F1" s="905"/>
      <c r="G1" s="905"/>
      <c r="H1" s="905"/>
    </row>
    <row r="2" spans="1:8">
      <c r="A2" s="252"/>
      <c r="B2" s="252"/>
      <c r="C2" s="252"/>
      <c r="D2" s="252"/>
      <c r="E2" s="252"/>
      <c r="F2" s="252"/>
      <c r="G2" s="252"/>
      <c r="H2" s="252"/>
    </row>
    <row r="3" spans="1:8" s="3" customFormat="1" ht="61.5" customHeight="1">
      <c r="A3" s="253" t="s">
        <v>20</v>
      </c>
      <c r="B3" s="253" t="s">
        <v>32</v>
      </c>
      <c r="C3" s="253" t="s">
        <v>25</v>
      </c>
      <c r="D3" s="253" t="s">
        <v>143</v>
      </c>
      <c r="E3" s="253" t="s">
        <v>33</v>
      </c>
      <c r="F3" s="253" t="s">
        <v>34</v>
      </c>
      <c r="G3" s="253" t="s">
        <v>35</v>
      </c>
      <c r="H3" s="253" t="s">
        <v>144</v>
      </c>
    </row>
    <row r="4" spans="1:8" s="268" customFormat="1" ht="10.199999999999999">
      <c r="A4" s="267">
        <v>1</v>
      </c>
      <c r="B4" s="267">
        <v>2</v>
      </c>
      <c r="C4" s="267">
        <v>3</v>
      </c>
      <c r="D4" s="267">
        <v>4</v>
      </c>
      <c r="E4" s="267">
        <v>5</v>
      </c>
      <c r="F4" s="267">
        <v>6</v>
      </c>
      <c r="G4" s="267">
        <v>7</v>
      </c>
      <c r="H4" s="267">
        <v>8</v>
      </c>
    </row>
    <row r="5" spans="1:8" ht="27.6">
      <c r="A5" s="254">
        <v>1</v>
      </c>
      <c r="B5" s="364" t="s">
        <v>173</v>
      </c>
      <c r="C5" s="368">
        <v>39418</v>
      </c>
      <c r="D5" s="365" t="s">
        <v>174</v>
      </c>
      <c r="E5" s="366">
        <v>7</v>
      </c>
      <c r="F5" s="366" t="s">
        <v>175</v>
      </c>
      <c r="G5" s="366" t="s">
        <v>176</v>
      </c>
      <c r="H5" s="367" t="s">
        <v>177</v>
      </c>
    </row>
    <row r="6" spans="1:8" ht="63" customHeight="1">
      <c r="A6" s="254">
        <v>2</v>
      </c>
      <c r="B6" s="364" t="s">
        <v>178</v>
      </c>
      <c r="C6" s="368">
        <v>39402</v>
      </c>
      <c r="D6" s="365" t="s">
        <v>174</v>
      </c>
      <c r="E6" s="366">
        <v>7</v>
      </c>
      <c r="F6" s="366" t="s">
        <v>179</v>
      </c>
      <c r="G6" s="366" t="s">
        <v>176</v>
      </c>
      <c r="H6" s="367" t="s">
        <v>177</v>
      </c>
    </row>
    <row r="7" spans="1:8" ht="46.5" customHeight="1">
      <c r="A7" s="254">
        <v>3</v>
      </c>
      <c r="B7" s="369" t="s">
        <v>180</v>
      </c>
      <c r="C7" s="365">
        <v>39271</v>
      </c>
      <c r="D7" s="365" t="s">
        <v>174</v>
      </c>
      <c r="E7" s="366">
        <v>7</v>
      </c>
      <c r="F7" s="366" t="s">
        <v>181</v>
      </c>
      <c r="G7" s="366" t="s">
        <v>176</v>
      </c>
      <c r="H7" s="367" t="s">
        <v>182</v>
      </c>
    </row>
    <row r="8" spans="1:8">
      <c r="A8" s="254">
        <v>4</v>
      </c>
      <c r="B8" s="363" t="s">
        <v>183</v>
      </c>
      <c r="C8" s="365">
        <v>38899</v>
      </c>
      <c r="D8" s="365" t="s">
        <v>174</v>
      </c>
      <c r="E8" s="366">
        <v>8</v>
      </c>
      <c r="F8" s="366" t="s">
        <v>184</v>
      </c>
      <c r="G8" s="366" t="s">
        <v>176</v>
      </c>
      <c r="H8" s="367" t="s">
        <v>182</v>
      </c>
    </row>
    <row r="9" spans="1:8" ht="30" customHeight="1">
      <c r="A9" s="254">
        <v>5</v>
      </c>
      <c r="B9" s="363" t="s">
        <v>185</v>
      </c>
      <c r="C9" s="365">
        <v>38917</v>
      </c>
      <c r="D9" s="365" t="s">
        <v>174</v>
      </c>
      <c r="E9" s="366">
        <v>8</v>
      </c>
      <c r="F9" s="366" t="s">
        <v>186</v>
      </c>
      <c r="G9" s="366" t="s">
        <v>176</v>
      </c>
      <c r="H9" s="367" t="s">
        <v>177</v>
      </c>
    </row>
    <row r="10" spans="1:8">
      <c r="A10" s="254">
        <v>6</v>
      </c>
      <c r="B10" s="363" t="s">
        <v>187</v>
      </c>
      <c r="C10" s="365">
        <v>38819</v>
      </c>
      <c r="D10" s="365" t="s">
        <v>174</v>
      </c>
      <c r="E10" s="366">
        <v>8</v>
      </c>
      <c r="F10" s="370" t="s">
        <v>188</v>
      </c>
      <c r="G10" s="366" t="s">
        <v>176</v>
      </c>
      <c r="H10" s="367" t="s">
        <v>177</v>
      </c>
    </row>
    <row r="11" spans="1:8" ht="27.6">
      <c r="A11" s="254">
        <v>7</v>
      </c>
      <c r="B11" s="363" t="s">
        <v>189</v>
      </c>
      <c r="C11" s="365">
        <v>38749</v>
      </c>
      <c r="D11" s="365" t="s">
        <v>174</v>
      </c>
      <c r="E11" s="366">
        <v>8</v>
      </c>
      <c r="F11" s="366" t="s">
        <v>184</v>
      </c>
      <c r="G11" s="366" t="s">
        <v>176</v>
      </c>
      <c r="H11" s="367" t="s">
        <v>182</v>
      </c>
    </row>
    <row r="12" spans="1:8" ht="44.25" customHeight="1">
      <c r="A12" s="254">
        <v>8</v>
      </c>
      <c r="B12" s="369" t="s">
        <v>190</v>
      </c>
      <c r="C12" s="365">
        <v>39013</v>
      </c>
      <c r="D12" s="365" t="s">
        <v>174</v>
      </c>
      <c r="E12" s="366">
        <v>8</v>
      </c>
      <c r="F12" s="366" t="s">
        <v>191</v>
      </c>
      <c r="G12" s="366" t="s">
        <v>176</v>
      </c>
      <c r="H12" s="366" t="s">
        <v>177</v>
      </c>
    </row>
    <row r="13" spans="1:8" ht="69">
      <c r="A13" s="254">
        <v>9</v>
      </c>
      <c r="B13" s="363" t="s">
        <v>192</v>
      </c>
      <c r="C13" s="365">
        <v>38673</v>
      </c>
      <c r="D13" s="365" t="s">
        <v>174</v>
      </c>
      <c r="E13" s="366">
        <v>8</v>
      </c>
      <c r="F13" s="366" t="s">
        <v>193</v>
      </c>
      <c r="G13" s="366" t="s">
        <v>194</v>
      </c>
      <c r="H13" s="367" t="s">
        <v>195</v>
      </c>
    </row>
    <row r="14" spans="1:8" ht="32.25" customHeight="1">
      <c r="A14" s="254">
        <v>10</v>
      </c>
      <c r="B14" s="369" t="s">
        <v>196</v>
      </c>
      <c r="C14" s="365">
        <v>38887</v>
      </c>
      <c r="D14" s="365" t="s">
        <v>174</v>
      </c>
      <c r="E14" s="366">
        <v>8</v>
      </c>
      <c r="F14" s="366" t="s">
        <v>197</v>
      </c>
      <c r="G14" s="366" t="s">
        <v>176</v>
      </c>
      <c r="H14" s="367" t="s">
        <v>177</v>
      </c>
    </row>
    <row r="15" spans="1:8" ht="55.2">
      <c r="A15" s="254">
        <v>11</v>
      </c>
      <c r="B15" s="363" t="s">
        <v>198</v>
      </c>
      <c r="C15" s="365">
        <v>38427</v>
      </c>
      <c r="D15" s="365" t="s">
        <v>174</v>
      </c>
      <c r="E15" s="366">
        <v>9</v>
      </c>
      <c r="F15" s="366" t="s">
        <v>184</v>
      </c>
      <c r="G15" s="366" t="s">
        <v>176</v>
      </c>
      <c r="H15" s="367" t="s">
        <v>195</v>
      </c>
    </row>
    <row r="16" spans="1:8" ht="29.25" customHeight="1">
      <c r="A16" s="254">
        <v>12</v>
      </c>
      <c r="B16" s="369" t="s">
        <v>199</v>
      </c>
      <c r="C16" s="365">
        <v>38559</v>
      </c>
      <c r="D16" s="365" t="s">
        <v>174</v>
      </c>
      <c r="E16" s="366">
        <v>9</v>
      </c>
      <c r="F16" s="366" t="s">
        <v>200</v>
      </c>
      <c r="G16" s="366" t="s">
        <v>176</v>
      </c>
      <c r="H16" s="366" t="s">
        <v>182</v>
      </c>
    </row>
    <row r="17" spans="1:8" ht="28.5" customHeight="1">
      <c r="A17" s="254">
        <v>13</v>
      </c>
      <c r="B17" s="369" t="s">
        <v>201</v>
      </c>
      <c r="C17" s="365">
        <v>38496</v>
      </c>
      <c r="D17" s="365" t="s">
        <v>174</v>
      </c>
      <c r="E17" s="366">
        <v>9</v>
      </c>
      <c r="F17" s="366" t="s">
        <v>202</v>
      </c>
      <c r="G17" s="366" t="s">
        <v>176</v>
      </c>
      <c r="H17" s="366" t="s">
        <v>182</v>
      </c>
    </row>
    <row r="18" spans="1:8" ht="82.8">
      <c r="A18" s="254">
        <v>14</v>
      </c>
      <c r="B18" s="364" t="s">
        <v>203</v>
      </c>
      <c r="C18" s="365">
        <v>38446</v>
      </c>
      <c r="D18" s="365" t="s">
        <v>174</v>
      </c>
      <c r="E18" s="366">
        <v>9</v>
      </c>
      <c r="F18" s="366" t="s">
        <v>204</v>
      </c>
      <c r="G18" s="366" t="s">
        <v>176</v>
      </c>
      <c r="H18" s="366" t="s">
        <v>182</v>
      </c>
    </row>
    <row r="19" spans="1:8">
      <c r="A19" s="254">
        <v>15</v>
      </c>
      <c r="B19" s="363" t="s">
        <v>205</v>
      </c>
      <c r="C19" s="365">
        <v>38391</v>
      </c>
      <c r="D19" s="365" t="s">
        <v>174</v>
      </c>
      <c r="E19" s="366">
        <v>9</v>
      </c>
      <c r="F19" s="366" t="s">
        <v>206</v>
      </c>
      <c r="G19" s="366" t="s">
        <v>176</v>
      </c>
      <c r="H19" s="367" t="s">
        <v>182</v>
      </c>
    </row>
    <row r="20" spans="1:8" ht="41.4">
      <c r="A20" s="254">
        <v>16</v>
      </c>
      <c r="B20" s="369" t="s">
        <v>207</v>
      </c>
      <c r="C20" s="365">
        <v>38202</v>
      </c>
      <c r="D20" s="365" t="s">
        <v>174</v>
      </c>
      <c r="E20" s="366">
        <v>9</v>
      </c>
      <c r="F20" s="366" t="s">
        <v>208</v>
      </c>
      <c r="G20" s="366" t="s">
        <v>176</v>
      </c>
      <c r="H20" s="366" t="s">
        <v>182</v>
      </c>
    </row>
    <row r="21" spans="1:8" ht="30" customHeight="1">
      <c r="A21" s="254">
        <v>17</v>
      </c>
      <c r="B21" s="369" t="s">
        <v>209</v>
      </c>
      <c r="C21" s="365">
        <v>38089</v>
      </c>
      <c r="D21" s="365" t="s">
        <v>174</v>
      </c>
      <c r="E21" s="366">
        <v>9</v>
      </c>
      <c r="F21" s="366" t="s">
        <v>210</v>
      </c>
      <c r="G21" s="366" t="s">
        <v>176</v>
      </c>
      <c r="H21" s="366" t="s">
        <v>182</v>
      </c>
    </row>
    <row r="22" spans="1:8" ht="69">
      <c r="A22" s="254">
        <v>18</v>
      </c>
      <c r="B22" s="363" t="s">
        <v>211</v>
      </c>
      <c r="C22" s="365">
        <v>38465</v>
      </c>
      <c r="D22" s="365" t="s">
        <v>174</v>
      </c>
      <c r="E22" s="366">
        <v>9</v>
      </c>
      <c r="F22" s="366" t="s">
        <v>206</v>
      </c>
      <c r="G22" s="366" t="s">
        <v>194</v>
      </c>
      <c r="H22" s="366" t="s">
        <v>195</v>
      </c>
    </row>
    <row r="23" spans="1:8">
      <c r="A23" s="254">
        <v>19</v>
      </c>
      <c r="B23" s="363" t="s">
        <v>212</v>
      </c>
      <c r="C23" s="371">
        <v>38628</v>
      </c>
      <c r="D23" s="365" t="s">
        <v>174</v>
      </c>
      <c r="E23" s="366">
        <v>9</v>
      </c>
      <c r="F23" s="366" t="s">
        <v>206</v>
      </c>
      <c r="G23" s="366" t="s">
        <v>176</v>
      </c>
      <c r="H23" s="367" t="s">
        <v>182</v>
      </c>
    </row>
    <row r="24" spans="1:8" ht="41.4">
      <c r="A24" s="254">
        <v>20</v>
      </c>
      <c r="B24" s="253" t="s">
        <v>231</v>
      </c>
      <c r="C24" s="255">
        <v>37770</v>
      </c>
      <c r="D24" s="255" t="s">
        <v>229</v>
      </c>
      <c r="E24" s="367">
        <v>11</v>
      </c>
      <c r="F24" s="383" t="s">
        <v>232</v>
      </c>
      <c r="G24" s="384" t="s">
        <v>233</v>
      </c>
      <c r="H24" s="367" t="s">
        <v>182</v>
      </c>
    </row>
    <row r="25" spans="1:8">
      <c r="A25" s="254"/>
      <c r="B25" s="257" t="s">
        <v>392</v>
      </c>
      <c r="C25" s="485">
        <v>39417</v>
      </c>
      <c r="D25" s="485" t="s">
        <v>247</v>
      </c>
      <c r="E25" s="509">
        <v>7</v>
      </c>
      <c r="F25" s="509" t="s">
        <v>292</v>
      </c>
      <c r="G25" s="509" t="s">
        <v>284</v>
      </c>
      <c r="H25" s="509" t="s">
        <v>177</v>
      </c>
    </row>
    <row r="26" spans="1:8" ht="27.6">
      <c r="A26" s="254"/>
      <c r="B26" s="510" t="s">
        <v>393</v>
      </c>
      <c r="C26" s="489">
        <v>39390</v>
      </c>
      <c r="D26" s="489" t="s">
        <v>247</v>
      </c>
      <c r="E26" s="511">
        <v>7</v>
      </c>
      <c r="F26" s="511" t="s">
        <v>292</v>
      </c>
      <c r="G26" s="511" t="s">
        <v>284</v>
      </c>
      <c r="H26" s="511" t="s">
        <v>177</v>
      </c>
    </row>
    <row r="27" spans="1:8" ht="27.6">
      <c r="A27" s="254"/>
      <c r="B27" s="510" t="s">
        <v>394</v>
      </c>
      <c r="C27" s="489">
        <v>39459</v>
      </c>
      <c r="D27" s="489" t="s">
        <v>247</v>
      </c>
      <c r="E27" s="511">
        <v>7</v>
      </c>
      <c r="F27" s="511" t="s">
        <v>395</v>
      </c>
      <c r="G27" s="511" t="s">
        <v>284</v>
      </c>
      <c r="H27" s="511" t="s">
        <v>177</v>
      </c>
    </row>
    <row r="28" spans="1:8">
      <c r="A28" s="254"/>
      <c r="B28" s="510" t="s">
        <v>396</v>
      </c>
      <c r="C28" s="489">
        <v>38963</v>
      </c>
      <c r="D28" s="489" t="s">
        <v>247</v>
      </c>
      <c r="E28" s="511">
        <v>7</v>
      </c>
      <c r="F28" s="511" t="s">
        <v>292</v>
      </c>
      <c r="G28" s="511" t="s">
        <v>284</v>
      </c>
      <c r="H28" s="511" t="s">
        <v>177</v>
      </c>
    </row>
    <row r="29" spans="1:8" ht="55.2">
      <c r="A29" s="254"/>
      <c r="B29" s="510" t="s">
        <v>397</v>
      </c>
      <c r="C29" s="489">
        <v>39495</v>
      </c>
      <c r="D29" s="489" t="s">
        <v>247</v>
      </c>
      <c r="E29" s="511">
        <v>7</v>
      </c>
      <c r="F29" s="511" t="s">
        <v>398</v>
      </c>
      <c r="G29" s="511" t="s">
        <v>284</v>
      </c>
      <c r="H29" s="511" t="s">
        <v>177</v>
      </c>
    </row>
    <row r="30" spans="1:8">
      <c r="A30" s="254"/>
      <c r="B30" s="510" t="s">
        <v>399</v>
      </c>
      <c r="C30" s="489">
        <v>39368</v>
      </c>
      <c r="D30" s="489" t="s">
        <v>247</v>
      </c>
      <c r="E30" s="511">
        <v>7</v>
      </c>
      <c r="F30" s="511" t="s">
        <v>292</v>
      </c>
      <c r="G30" s="511" t="s">
        <v>284</v>
      </c>
      <c r="H30" s="511" t="s">
        <v>177</v>
      </c>
    </row>
    <row r="31" spans="1:8">
      <c r="A31" s="254"/>
      <c r="B31" s="510" t="s">
        <v>400</v>
      </c>
      <c r="C31" s="489">
        <v>39368</v>
      </c>
      <c r="D31" s="489" t="s">
        <v>247</v>
      </c>
      <c r="E31" s="511">
        <v>7</v>
      </c>
      <c r="F31" s="511" t="s">
        <v>292</v>
      </c>
      <c r="G31" s="511" t="s">
        <v>284</v>
      </c>
      <c r="H31" s="511" t="s">
        <v>177</v>
      </c>
    </row>
    <row r="32" spans="1:8">
      <c r="A32" s="254"/>
      <c r="B32" s="510" t="s">
        <v>401</v>
      </c>
      <c r="C32" s="489">
        <v>39375</v>
      </c>
      <c r="D32" s="489" t="s">
        <v>247</v>
      </c>
      <c r="E32" s="511">
        <v>7</v>
      </c>
      <c r="F32" s="511" t="s">
        <v>193</v>
      </c>
      <c r="G32" s="511" t="s">
        <v>284</v>
      </c>
      <c r="H32" s="511" t="s">
        <v>177</v>
      </c>
    </row>
    <row r="33" spans="1:8" ht="27.6">
      <c r="A33" s="254"/>
      <c r="B33" s="510" t="s">
        <v>402</v>
      </c>
      <c r="C33" s="489">
        <v>38692</v>
      </c>
      <c r="D33" s="489" t="s">
        <v>247</v>
      </c>
      <c r="E33" s="511">
        <v>8</v>
      </c>
      <c r="F33" s="511" t="s">
        <v>403</v>
      </c>
      <c r="G33" s="511" t="s">
        <v>176</v>
      </c>
      <c r="H33" s="511" t="s">
        <v>182</v>
      </c>
    </row>
    <row r="34" spans="1:8">
      <c r="A34" s="254"/>
      <c r="B34" s="510" t="s">
        <v>404</v>
      </c>
      <c r="C34" s="489">
        <v>38833</v>
      </c>
      <c r="D34" s="489" t="s">
        <v>247</v>
      </c>
      <c r="E34" s="511">
        <v>8</v>
      </c>
      <c r="F34" s="511" t="s">
        <v>405</v>
      </c>
      <c r="G34" s="511" t="s">
        <v>284</v>
      </c>
      <c r="H34" s="511" t="s">
        <v>182</v>
      </c>
    </row>
    <row r="35" spans="1:8" ht="41.4">
      <c r="A35" s="254">
        <v>21</v>
      </c>
      <c r="B35" s="253" t="s">
        <v>254</v>
      </c>
      <c r="C35" s="255">
        <v>40878</v>
      </c>
      <c r="D35" s="255" t="s">
        <v>255</v>
      </c>
      <c r="E35" s="415">
        <v>3</v>
      </c>
      <c r="F35" s="253" t="s">
        <v>232</v>
      </c>
      <c r="G35" s="253" t="s">
        <v>256</v>
      </c>
      <c r="H35" s="253" t="s">
        <v>257</v>
      </c>
    </row>
    <row r="36" spans="1:8" ht="41.4">
      <c r="A36" s="254">
        <v>22</v>
      </c>
      <c r="B36" s="361" t="s">
        <v>279</v>
      </c>
      <c r="C36" s="431">
        <v>37641</v>
      </c>
      <c r="D36" s="431" t="s">
        <v>278</v>
      </c>
      <c r="E36" s="366">
        <v>11</v>
      </c>
      <c r="F36" s="370" t="s">
        <v>280</v>
      </c>
      <c r="G36" s="432" t="s">
        <v>233</v>
      </c>
      <c r="H36" s="366" t="s">
        <v>182</v>
      </c>
    </row>
    <row r="37" spans="1:8" ht="55.2">
      <c r="A37" s="254">
        <v>23</v>
      </c>
      <c r="B37" s="433" t="s">
        <v>281</v>
      </c>
      <c r="C37" s="434">
        <v>39851</v>
      </c>
      <c r="D37" s="434" t="s">
        <v>282</v>
      </c>
      <c r="E37" s="402">
        <v>4</v>
      </c>
      <c r="F37" s="435" t="s">
        <v>283</v>
      </c>
      <c r="G37" s="432" t="s">
        <v>284</v>
      </c>
      <c r="H37" s="402" t="s">
        <v>182</v>
      </c>
    </row>
    <row r="38" spans="1:8" ht="41.4">
      <c r="A38" s="254">
        <v>24</v>
      </c>
      <c r="B38" s="361" t="s">
        <v>285</v>
      </c>
      <c r="C38" s="431">
        <v>40074</v>
      </c>
      <c r="D38" s="431" t="s">
        <v>282</v>
      </c>
      <c r="E38" s="366">
        <v>4</v>
      </c>
      <c r="F38" s="370" t="s">
        <v>286</v>
      </c>
      <c r="G38" s="370" t="s">
        <v>176</v>
      </c>
      <c r="H38" s="367" t="s">
        <v>182</v>
      </c>
    </row>
    <row r="39" spans="1:8" ht="28.2">
      <c r="A39" s="254">
        <v>25</v>
      </c>
      <c r="B39" s="436" t="s">
        <v>287</v>
      </c>
      <c r="C39" s="431">
        <v>39666</v>
      </c>
      <c r="D39" s="431" t="s">
        <v>282</v>
      </c>
      <c r="E39" s="366">
        <v>6</v>
      </c>
      <c r="F39" s="370" t="s">
        <v>288</v>
      </c>
      <c r="G39" s="370" t="s">
        <v>194</v>
      </c>
      <c r="H39" s="367" t="s">
        <v>195</v>
      </c>
    </row>
    <row r="40" spans="1:8" ht="27.6">
      <c r="A40" s="254">
        <v>26</v>
      </c>
      <c r="B40" s="436" t="s">
        <v>289</v>
      </c>
      <c r="C40" s="431">
        <v>39647</v>
      </c>
      <c r="D40" s="431" t="s">
        <v>282</v>
      </c>
      <c r="E40" s="366">
        <v>6</v>
      </c>
      <c r="F40" s="370" t="s">
        <v>288</v>
      </c>
      <c r="G40" s="370" t="s">
        <v>284</v>
      </c>
      <c r="H40" s="367" t="s">
        <v>195</v>
      </c>
    </row>
    <row r="41" spans="1:8" ht="28.2">
      <c r="A41" s="254">
        <v>27</v>
      </c>
      <c r="B41" s="436" t="s">
        <v>290</v>
      </c>
      <c r="C41" s="437">
        <v>39141</v>
      </c>
      <c r="D41" s="431" t="s">
        <v>282</v>
      </c>
      <c r="E41" s="366">
        <v>7</v>
      </c>
      <c r="F41" s="370" t="s">
        <v>288</v>
      </c>
      <c r="G41" s="370" t="s">
        <v>284</v>
      </c>
      <c r="H41" s="367" t="s">
        <v>177</v>
      </c>
    </row>
    <row r="42" spans="1:8">
      <c r="A42" s="254">
        <v>28</v>
      </c>
      <c r="B42" s="436" t="s">
        <v>291</v>
      </c>
      <c r="C42" s="431">
        <v>39349</v>
      </c>
      <c r="D42" s="431" t="s">
        <v>282</v>
      </c>
      <c r="E42" s="366">
        <v>7</v>
      </c>
      <c r="F42" s="370" t="s">
        <v>292</v>
      </c>
      <c r="G42" s="370" t="s">
        <v>284</v>
      </c>
      <c r="H42" s="367" t="s">
        <v>182</v>
      </c>
    </row>
    <row r="43" spans="1:8" ht="28.2">
      <c r="A43" s="254">
        <v>29</v>
      </c>
      <c r="B43" s="436" t="s">
        <v>293</v>
      </c>
      <c r="C43" s="431">
        <v>39578</v>
      </c>
      <c r="D43" s="431" t="s">
        <v>282</v>
      </c>
      <c r="E43" s="366">
        <v>7</v>
      </c>
      <c r="F43" s="370" t="s">
        <v>292</v>
      </c>
      <c r="G43" s="370" t="s">
        <v>176</v>
      </c>
      <c r="H43" s="367" t="s">
        <v>182</v>
      </c>
    </row>
    <row r="44" spans="1:8" ht="27.6">
      <c r="A44" s="254">
        <v>30</v>
      </c>
      <c r="B44" s="436" t="s">
        <v>294</v>
      </c>
      <c r="C44" s="438">
        <v>38912</v>
      </c>
      <c r="D44" s="431" t="s">
        <v>282</v>
      </c>
      <c r="E44" s="366">
        <v>8</v>
      </c>
      <c r="F44" s="370" t="s">
        <v>288</v>
      </c>
      <c r="G44" s="370" t="s">
        <v>284</v>
      </c>
      <c r="H44" s="367" t="s">
        <v>177</v>
      </c>
    </row>
    <row r="45" spans="1:8" ht="28.2">
      <c r="A45" s="254">
        <v>31</v>
      </c>
      <c r="B45" s="436" t="s">
        <v>295</v>
      </c>
      <c r="C45" s="431">
        <v>38961</v>
      </c>
      <c r="D45" s="431" t="s">
        <v>282</v>
      </c>
      <c r="E45" s="366">
        <v>8</v>
      </c>
      <c r="F45" s="370" t="s">
        <v>296</v>
      </c>
      <c r="G45" s="370" t="s">
        <v>284</v>
      </c>
      <c r="H45" s="367" t="s">
        <v>177</v>
      </c>
    </row>
    <row r="46" spans="1:8" ht="28.2">
      <c r="A46" s="254">
        <v>32</v>
      </c>
      <c r="B46" s="436" t="s">
        <v>297</v>
      </c>
      <c r="C46" s="431">
        <v>38943</v>
      </c>
      <c r="D46" s="431" t="s">
        <v>282</v>
      </c>
      <c r="E46" s="366">
        <v>8</v>
      </c>
      <c r="F46" s="370" t="s">
        <v>288</v>
      </c>
      <c r="G46" s="370" t="s">
        <v>194</v>
      </c>
      <c r="H46" s="367" t="s">
        <v>195</v>
      </c>
    </row>
    <row r="47" spans="1:8" ht="28.2">
      <c r="A47" s="254">
        <v>33</v>
      </c>
      <c r="B47" s="436" t="s">
        <v>298</v>
      </c>
      <c r="C47" s="431">
        <v>39036</v>
      </c>
      <c r="D47" s="431" t="s">
        <v>282</v>
      </c>
      <c r="E47" s="366">
        <v>8</v>
      </c>
      <c r="F47" s="370" t="s">
        <v>288</v>
      </c>
      <c r="G47" s="370" t="s">
        <v>284</v>
      </c>
      <c r="H47" s="367" t="s">
        <v>182</v>
      </c>
    </row>
    <row r="48" spans="1:8" ht="28.2">
      <c r="A48" s="254">
        <v>34</v>
      </c>
      <c r="B48" s="436" t="s">
        <v>299</v>
      </c>
      <c r="C48" s="437">
        <v>39006</v>
      </c>
      <c r="D48" s="431" t="s">
        <v>282</v>
      </c>
      <c r="E48" s="366">
        <v>8</v>
      </c>
      <c r="F48" s="370" t="s">
        <v>292</v>
      </c>
      <c r="G48" s="370" t="s">
        <v>284</v>
      </c>
      <c r="H48" s="367" t="s">
        <v>195</v>
      </c>
    </row>
    <row r="49" spans="1:8" ht="28.2">
      <c r="A49" s="254">
        <v>35</v>
      </c>
      <c r="B49" s="436" t="s">
        <v>300</v>
      </c>
      <c r="C49" s="431">
        <v>38964</v>
      </c>
      <c r="D49" s="431" t="s">
        <v>282</v>
      </c>
      <c r="E49" s="366">
        <v>8</v>
      </c>
      <c r="F49" s="370" t="s">
        <v>292</v>
      </c>
      <c r="G49" s="370" t="s">
        <v>284</v>
      </c>
      <c r="H49" s="367" t="s">
        <v>177</v>
      </c>
    </row>
    <row r="50" spans="1:8" ht="28.2">
      <c r="A50" s="254">
        <v>36</v>
      </c>
      <c r="B50" s="436" t="s">
        <v>301</v>
      </c>
      <c r="C50" s="431">
        <v>38964</v>
      </c>
      <c r="D50" s="431" t="s">
        <v>282</v>
      </c>
      <c r="E50" s="366">
        <v>8</v>
      </c>
      <c r="F50" s="370" t="s">
        <v>292</v>
      </c>
      <c r="G50" s="370" t="s">
        <v>284</v>
      </c>
      <c r="H50" s="367" t="s">
        <v>182</v>
      </c>
    </row>
    <row r="51" spans="1:8" ht="28.2">
      <c r="A51" s="254">
        <v>37</v>
      </c>
      <c r="B51" s="436" t="s">
        <v>302</v>
      </c>
      <c r="C51" s="431">
        <v>38756</v>
      </c>
      <c r="D51" s="431" t="s">
        <v>282</v>
      </c>
      <c r="E51" s="366">
        <v>8</v>
      </c>
      <c r="F51" s="370" t="s">
        <v>292</v>
      </c>
      <c r="G51" s="370" t="s">
        <v>284</v>
      </c>
      <c r="H51" s="367" t="s">
        <v>182</v>
      </c>
    </row>
    <row r="52" spans="1:8" ht="41.4">
      <c r="A52" s="254">
        <v>38</v>
      </c>
      <c r="B52" s="439" t="s">
        <v>303</v>
      </c>
      <c r="C52" s="437">
        <v>38705</v>
      </c>
      <c r="D52" s="440" t="s">
        <v>282</v>
      </c>
      <c r="E52" s="366">
        <v>8</v>
      </c>
      <c r="F52" s="370" t="s">
        <v>304</v>
      </c>
      <c r="G52" s="370" t="s">
        <v>284</v>
      </c>
      <c r="H52" s="367" t="s">
        <v>182</v>
      </c>
    </row>
    <row r="53" spans="1:8" ht="28.2">
      <c r="A53" s="254">
        <v>39</v>
      </c>
      <c r="B53" s="436" t="s">
        <v>305</v>
      </c>
      <c r="C53" s="441">
        <v>38915</v>
      </c>
      <c r="D53" s="431" t="s">
        <v>282</v>
      </c>
      <c r="E53" s="366">
        <v>8</v>
      </c>
      <c r="F53" s="370" t="s">
        <v>193</v>
      </c>
      <c r="G53" s="370" t="s">
        <v>284</v>
      </c>
      <c r="H53" s="367" t="s">
        <v>182</v>
      </c>
    </row>
    <row r="54" spans="1:8" ht="41.4">
      <c r="A54" s="254">
        <v>40</v>
      </c>
      <c r="B54" s="361" t="s">
        <v>306</v>
      </c>
      <c r="C54" s="441">
        <v>39080</v>
      </c>
      <c r="D54" s="431" t="s">
        <v>282</v>
      </c>
      <c r="E54" s="366">
        <v>8</v>
      </c>
      <c r="F54" s="370" t="s">
        <v>307</v>
      </c>
      <c r="G54" s="370" t="s">
        <v>284</v>
      </c>
      <c r="H54" s="367" t="s">
        <v>182</v>
      </c>
    </row>
    <row r="55" spans="1:8" ht="27.6">
      <c r="A55" s="254">
        <v>41</v>
      </c>
      <c r="B55" s="436" t="s">
        <v>308</v>
      </c>
      <c r="C55" s="441">
        <v>38957</v>
      </c>
      <c r="D55" s="431" t="s">
        <v>282</v>
      </c>
      <c r="E55" s="366">
        <v>8</v>
      </c>
      <c r="F55" s="370" t="s">
        <v>288</v>
      </c>
      <c r="G55" s="370" t="s">
        <v>284</v>
      </c>
      <c r="H55" s="367" t="s">
        <v>182</v>
      </c>
    </row>
    <row r="56" spans="1:8" ht="28.2">
      <c r="A56" s="254">
        <v>42</v>
      </c>
      <c r="B56" s="436" t="s">
        <v>309</v>
      </c>
      <c r="C56" s="441">
        <v>38610</v>
      </c>
      <c r="D56" s="431" t="s">
        <v>282</v>
      </c>
      <c r="E56" s="366">
        <v>9</v>
      </c>
      <c r="F56" s="370" t="s">
        <v>292</v>
      </c>
      <c r="G56" s="370" t="s">
        <v>194</v>
      </c>
      <c r="H56" s="367" t="s">
        <v>195</v>
      </c>
    </row>
    <row r="57" spans="1:8" ht="41.4">
      <c r="A57" s="254">
        <v>43</v>
      </c>
      <c r="B57" s="361" t="s">
        <v>310</v>
      </c>
      <c r="C57" s="441">
        <v>38378</v>
      </c>
      <c r="D57" s="431" t="s">
        <v>282</v>
      </c>
      <c r="E57" s="366">
        <v>9</v>
      </c>
      <c r="F57" s="370" t="s">
        <v>304</v>
      </c>
      <c r="G57" s="370" t="s">
        <v>194</v>
      </c>
      <c r="H57" s="367" t="s">
        <v>177</v>
      </c>
    </row>
    <row r="58" spans="1:8" ht="15.6">
      <c r="A58" s="254">
        <v>44</v>
      </c>
      <c r="B58" s="436" t="s">
        <v>311</v>
      </c>
      <c r="C58" s="441">
        <v>38121</v>
      </c>
      <c r="D58" s="431" t="s">
        <v>282</v>
      </c>
      <c r="E58" s="366">
        <v>9</v>
      </c>
      <c r="F58" s="370" t="s">
        <v>312</v>
      </c>
      <c r="G58" s="370" t="s">
        <v>176</v>
      </c>
      <c r="H58" s="367" t="s">
        <v>195</v>
      </c>
    </row>
    <row r="59" spans="1:8" ht="28.2">
      <c r="A59" s="254">
        <v>45</v>
      </c>
      <c r="B59" s="436" t="s">
        <v>313</v>
      </c>
      <c r="C59" s="441">
        <v>38378</v>
      </c>
      <c r="D59" s="431" t="s">
        <v>282</v>
      </c>
      <c r="E59" s="366">
        <v>9</v>
      </c>
      <c r="F59" s="370" t="s">
        <v>292</v>
      </c>
      <c r="G59" s="370" t="s">
        <v>284</v>
      </c>
      <c r="H59" s="367" t="s">
        <v>177</v>
      </c>
    </row>
    <row r="60" spans="1:8">
      <c r="A60" s="254">
        <v>46</v>
      </c>
      <c r="B60" s="463" t="s">
        <v>322</v>
      </c>
      <c r="C60" s="485">
        <v>40047</v>
      </c>
      <c r="D60" s="485" t="s">
        <v>323</v>
      </c>
      <c r="E60" s="464">
        <v>3</v>
      </c>
      <c r="F60" s="486" t="s">
        <v>324</v>
      </c>
      <c r="G60" s="487" t="s">
        <v>325</v>
      </c>
      <c r="H60" s="464" t="s">
        <v>182</v>
      </c>
    </row>
    <row r="61" spans="1:8" ht="27.6">
      <c r="A61" s="254">
        <v>47</v>
      </c>
      <c r="B61" s="488" t="s">
        <v>326</v>
      </c>
      <c r="C61" s="489">
        <v>40431</v>
      </c>
      <c r="D61" s="489" t="s">
        <v>323</v>
      </c>
      <c r="E61" s="490">
        <v>2</v>
      </c>
      <c r="F61" s="491" t="s">
        <v>327</v>
      </c>
      <c r="G61" s="490" t="s">
        <v>194</v>
      </c>
      <c r="H61" s="492" t="s">
        <v>177</v>
      </c>
    </row>
    <row r="62" spans="1:8" ht="27.6">
      <c r="A62" s="254">
        <v>48</v>
      </c>
      <c r="B62" s="488" t="s">
        <v>361</v>
      </c>
      <c r="C62" s="489">
        <v>39707</v>
      </c>
      <c r="D62" s="489" t="s">
        <v>323</v>
      </c>
      <c r="E62" s="493">
        <v>5</v>
      </c>
      <c r="F62" s="494" t="s">
        <v>362</v>
      </c>
      <c r="G62" s="495" t="s">
        <v>325</v>
      </c>
      <c r="H62" s="495" t="s">
        <v>182</v>
      </c>
    </row>
    <row r="63" spans="1:8">
      <c r="A63" s="254">
        <v>49</v>
      </c>
      <c r="B63" s="488" t="s">
        <v>363</v>
      </c>
      <c r="C63" s="489">
        <v>39089</v>
      </c>
      <c r="D63" s="489" t="s">
        <v>323</v>
      </c>
      <c r="E63" s="490">
        <v>6</v>
      </c>
      <c r="F63" s="494" t="s">
        <v>364</v>
      </c>
      <c r="G63" s="495" t="s">
        <v>176</v>
      </c>
      <c r="H63" s="495" t="s">
        <v>177</v>
      </c>
    </row>
    <row r="64" spans="1:8">
      <c r="A64" s="254">
        <v>50</v>
      </c>
      <c r="B64" s="488" t="s">
        <v>365</v>
      </c>
      <c r="C64" s="489">
        <v>39436</v>
      </c>
      <c r="D64" s="489" t="s">
        <v>323</v>
      </c>
      <c r="E64" s="490">
        <v>6</v>
      </c>
      <c r="F64" s="494" t="s">
        <v>362</v>
      </c>
      <c r="G64" s="495" t="s">
        <v>325</v>
      </c>
      <c r="H64" s="495" t="s">
        <v>182</v>
      </c>
    </row>
    <row r="65" spans="1:8">
      <c r="A65" s="254">
        <v>51</v>
      </c>
      <c r="B65" s="488" t="s">
        <v>366</v>
      </c>
      <c r="C65" s="489">
        <v>38769</v>
      </c>
      <c r="D65" s="489" t="s">
        <v>323</v>
      </c>
      <c r="E65" s="490">
        <v>7</v>
      </c>
      <c r="F65" s="494" t="s">
        <v>367</v>
      </c>
      <c r="G65" s="495" t="s">
        <v>176</v>
      </c>
      <c r="H65" s="495" t="s">
        <v>182</v>
      </c>
    </row>
    <row r="66" spans="1:8" ht="31.8">
      <c r="A66" s="254">
        <v>52</v>
      </c>
      <c r="B66" s="496" t="s">
        <v>368</v>
      </c>
      <c r="C66" s="489">
        <v>38522</v>
      </c>
      <c r="D66" s="489" t="s">
        <v>323</v>
      </c>
      <c r="E66" s="490">
        <v>8</v>
      </c>
      <c r="F66" s="491" t="s">
        <v>369</v>
      </c>
      <c r="G66" s="491" t="s">
        <v>370</v>
      </c>
      <c r="H66" s="495" t="s">
        <v>177</v>
      </c>
    </row>
    <row r="67" spans="1:8">
      <c r="A67" s="254"/>
      <c r="B67" s="422" t="s">
        <v>415</v>
      </c>
      <c r="C67" s="485">
        <v>41431</v>
      </c>
      <c r="D67" s="519" t="s">
        <v>334</v>
      </c>
      <c r="E67" s="464">
        <v>1</v>
      </c>
      <c r="F67" s="520"/>
      <c r="G67" s="464" t="s">
        <v>194</v>
      </c>
      <c r="H67" s="509" t="s">
        <v>177</v>
      </c>
    </row>
    <row r="68" spans="1:8" ht="15.6">
      <c r="A68" s="254"/>
      <c r="B68" s="521" t="s">
        <v>416</v>
      </c>
      <c r="C68" s="489">
        <v>41128</v>
      </c>
      <c r="D68" s="522" t="s">
        <v>334</v>
      </c>
      <c r="E68" s="492">
        <v>3</v>
      </c>
      <c r="F68" s="523" t="s">
        <v>292</v>
      </c>
      <c r="G68" s="492" t="s">
        <v>194</v>
      </c>
      <c r="H68" s="511" t="s">
        <v>177</v>
      </c>
    </row>
    <row r="69" spans="1:8" ht="31.2">
      <c r="A69" s="254"/>
      <c r="B69" s="521" t="s">
        <v>417</v>
      </c>
      <c r="C69" s="489">
        <v>40628</v>
      </c>
      <c r="D69" s="522" t="s">
        <v>334</v>
      </c>
      <c r="E69" s="492">
        <v>3</v>
      </c>
      <c r="F69" s="523" t="s">
        <v>418</v>
      </c>
      <c r="G69" s="492" t="s">
        <v>194</v>
      </c>
      <c r="H69" s="511" t="s">
        <v>177</v>
      </c>
    </row>
    <row r="70" spans="1:8" ht="31.2">
      <c r="A70" s="254"/>
      <c r="B70" s="521" t="s">
        <v>419</v>
      </c>
      <c r="C70" s="489">
        <v>41106</v>
      </c>
      <c r="D70" s="522" t="s">
        <v>334</v>
      </c>
      <c r="E70" s="492">
        <v>3</v>
      </c>
      <c r="F70" s="523" t="s">
        <v>193</v>
      </c>
      <c r="G70" s="492" t="s">
        <v>194</v>
      </c>
      <c r="H70" s="511" t="s">
        <v>177</v>
      </c>
    </row>
    <row r="71" spans="1:8" ht="31.2">
      <c r="A71" s="254"/>
      <c r="B71" s="521" t="s">
        <v>420</v>
      </c>
      <c r="C71" s="489">
        <v>41223</v>
      </c>
      <c r="D71" s="522" t="s">
        <v>334</v>
      </c>
      <c r="E71" s="524"/>
      <c r="F71" s="525" t="s">
        <v>292</v>
      </c>
      <c r="G71" s="492" t="s">
        <v>194</v>
      </c>
      <c r="H71" s="511" t="s">
        <v>177</v>
      </c>
    </row>
    <row r="72" spans="1:8" ht="31.2">
      <c r="A72" s="254"/>
      <c r="B72" s="521" t="s">
        <v>421</v>
      </c>
      <c r="C72" s="489">
        <v>40783</v>
      </c>
      <c r="D72" s="522" t="s">
        <v>334</v>
      </c>
      <c r="E72" s="464">
        <v>4</v>
      </c>
      <c r="F72" s="523" t="s">
        <v>193</v>
      </c>
      <c r="G72" s="492" t="s">
        <v>194</v>
      </c>
      <c r="H72" s="511" t="s">
        <v>177</v>
      </c>
    </row>
    <row r="73" spans="1:8" ht="41.4">
      <c r="A73" s="254"/>
      <c r="B73" s="521" t="s">
        <v>422</v>
      </c>
      <c r="C73" s="526">
        <v>40248</v>
      </c>
      <c r="D73" s="522" t="s">
        <v>334</v>
      </c>
      <c r="E73" s="492">
        <v>4</v>
      </c>
      <c r="F73" s="523" t="s">
        <v>423</v>
      </c>
      <c r="G73" s="492" t="s">
        <v>194</v>
      </c>
      <c r="H73" s="511" t="s">
        <v>177</v>
      </c>
    </row>
    <row r="74" spans="1:8" ht="41.4">
      <c r="A74" s="254"/>
      <c r="B74" s="527" t="s">
        <v>424</v>
      </c>
      <c r="C74" s="522">
        <v>39375</v>
      </c>
      <c r="D74" s="522" t="s">
        <v>334</v>
      </c>
      <c r="E74" s="528">
        <v>6</v>
      </c>
      <c r="F74" s="529" t="s">
        <v>425</v>
      </c>
      <c r="G74" s="492" t="s">
        <v>194</v>
      </c>
      <c r="H74" s="511" t="s">
        <v>177</v>
      </c>
    </row>
    <row r="75" spans="1:8" ht="27.6">
      <c r="A75" s="254"/>
      <c r="B75" s="527" t="s">
        <v>426</v>
      </c>
      <c r="C75" s="522">
        <v>39690</v>
      </c>
      <c r="D75" s="522" t="s">
        <v>334</v>
      </c>
      <c r="E75" s="528">
        <v>6</v>
      </c>
      <c r="F75" s="529" t="s">
        <v>427</v>
      </c>
      <c r="G75" s="492" t="s">
        <v>194</v>
      </c>
      <c r="H75" s="511" t="s">
        <v>195</v>
      </c>
    </row>
    <row r="76" spans="1:8">
      <c r="A76" s="254"/>
      <c r="B76" s="527" t="s">
        <v>428</v>
      </c>
      <c r="C76" s="522">
        <v>39514</v>
      </c>
      <c r="D76" s="522" t="s">
        <v>334</v>
      </c>
      <c r="E76" s="528">
        <v>6</v>
      </c>
      <c r="F76" s="529" t="s">
        <v>232</v>
      </c>
      <c r="G76" s="492" t="s">
        <v>194</v>
      </c>
      <c r="H76" s="511" t="s">
        <v>177</v>
      </c>
    </row>
    <row r="77" spans="1:8" ht="27.6">
      <c r="A77" s="254"/>
      <c r="B77" s="527" t="s">
        <v>429</v>
      </c>
      <c r="C77" s="522">
        <v>39801</v>
      </c>
      <c r="D77" s="522" t="s">
        <v>334</v>
      </c>
      <c r="E77" s="528">
        <v>7</v>
      </c>
      <c r="F77" s="529" t="s">
        <v>430</v>
      </c>
      <c r="G77" s="492" t="s">
        <v>194</v>
      </c>
      <c r="H77" s="511" t="s">
        <v>177</v>
      </c>
    </row>
    <row r="78" spans="1:8" ht="27.6">
      <c r="A78" s="254"/>
      <c r="B78" s="527" t="s">
        <v>431</v>
      </c>
      <c r="C78" s="522">
        <v>39812</v>
      </c>
      <c r="D78" s="522" t="s">
        <v>334</v>
      </c>
      <c r="E78" s="528">
        <v>7</v>
      </c>
      <c r="F78" s="529" t="s">
        <v>430</v>
      </c>
      <c r="G78" s="492" t="s">
        <v>194</v>
      </c>
      <c r="H78" s="511" t="s">
        <v>177</v>
      </c>
    </row>
    <row r="79" spans="1:8" ht="69">
      <c r="A79" s="254"/>
      <c r="B79" s="527" t="s">
        <v>432</v>
      </c>
      <c r="C79" s="522">
        <v>39473</v>
      </c>
      <c r="D79" s="522" t="s">
        <v>334</v>
      </c>
      <c r="E79" s="528">
        <v>7</v>
      </c>
      <c r="F79" s="529" t="s">
        <v>433</v>
      </c>
      <c r="G79" s="492" t="s">
        <v>194</v>
      </c>
      <c r="H79" s="511" t="s">
        <v>177</v>
      </c>
    </row>
    <row r="80" spans="1:8" ht="55.2">
      <c r="A80" s="254"/>
      <c r="B80" s="527" t="s">
        <v>434</v>
      </c>
      <c r="C80" s="522">
        <v>39684</v>
      </c>
      <c r="D80" s="522" t="s">
        <v>334</v>
      </c>
      <c r="E80" s="528">
        <v>7</v>
      </c>
      <c r="F80" s="529" t="s">
        <v>435</v>
      </c>
      <c r="G80" s="492" t="s">
        <v>194</v>
      </c>
      <c r="H80" s="511" t="s">
        <v>177</v>
      </c>
    </row>
    <row r="81" spans="1:8" ht="27.6">
      <c r="A81" s="254"/>
      <c r="B81" s="530" t="s">
        <v>436</v>
      </c>
      <c r="C81" s="522">
        <v>39554</v>
      </c>
      <c r="D81" s="522" t="s">
        <v>334</v>
      </c>
      <c r="E81" s="528">
        <v>7</v>
      </c>
      <c r="F81" s="529" t="s">
        <v>437</v>
      </c>
      <c r="G81" s="492" t="s">
        <v>194</v>
      </c>
      <c r="H81" s="511" t="s">
        <v>177</v>
      </c>
    </row>
    <row r="82" spans="1:8" ht="69">
      <c r="A82" s="254"/>
      <c r="B82" s="530" t="s">
        <v>438</v>
      </c>
      <c r="C82" s="522">
        <v>39394</v>
      </c>
      <c r="D82" s="522" t="s">
        <v>334</v>
      </c>
      <c r="E82" s="528">
        <v>7</v>
      </c>
      <c r="F82" s="529" t="s">
        <v>439</v>
      </c>
      <c r="G82" s="492" t="s">
        <v>194</v>
      </c>
      <c r="H82" s="511" t="s">
        <v>177</v>
      </c>
    </row>
    <row r="83" spans="1:8" ht="27.6">
      <c r="A83" s="254"/>
      <c r="B83" s="530" t="s">
        <v>440</v>
      </c>
      <c r="C83" s="522">
        <v>39355</v>
      </c>
      <c r="D83" s="522" t="s">
        <v>334</v>
      </c>
      <c r="E83" s="528">
        <v>8</v>
      </c>
      <c r="F83" s="529" t="s">
        <v>232</v>
      </c>
      <c r="G83" s="492" t="s">
        <v>194</v>
      </c>
      <c r="H83" s="511" t="s">
        <v>177</v>
      </c>
    </row>
    <row r="84" spans="1:8" ht="41.4">
      <c r="A84" s="254"/>
      <c r="B84" s="530" t="s">
        <v>441</v>
      </c>
      <c r="C84" s="522">
        <v>39294</v>
      </c>
      <c r="D84" s="522" t="s">
        <v>334</v>
      </c>
      <c r="E84" s="528">
        <v>8</v>
      </c>
      <c r="F84" s="529" t="s">
        <v>442</v>
      </c>
      <c r="G84" s="492" t="s">
        <v>194</v>
      </c>
      <c r="H84" s="511" t="s">
        <v>177</v>
      </c>
    </row>
    <row r="85" spans="1:8" ht="27.6">
      <c r="A85" s="254"/>
      <c r="B85" s="530" t="s">
        <v>443</v>
      </c>
      <c r="C85" s="522">
        <v>39379</v>
      </c>
      <c r="D85" s="522" t="s">
        <v>334</v>
      </c>
      <c r="E85" s="528">
        <v>8</v>
      </c>
      <c r="F85" s="529" t="s">
        <v>444</v>
      </c>
      <c r="G85" s="492" t="s">
        <v>194</v>
      </c>
      <c r="H85" s="511" t="s">
        <v>177</v>
      </c>
    </row>
    <row r="86" spans="1:8" ht="27.6">
      <c r="A86" s="254"/>
      <c r="B86" s="530" t="s">
        <v>445</v>
      </c>
      <c r="C86" s="522">
        <v>39378</v>
      </c>
      <c r="D86" s="522" t="s">
        <v>334</v>
      </c>
      <c r="E86" s="528">
        <v>8</v>
      </c>
      <c r="F86" s="529" t="s">
        <v>446</v>
      </c>
      <c r="G86" s="492" t="s">
        <v>194</v>
      </c>
      <c r="H86" s="511" t="s">
        <v>177</v>
      </c>
    </row>
    <row r="87" spans="1:8" ht="27.6">
      <c r="A87" s="254"/>
      <c r="B87" s="530" t="s">
        <v>447</v>
      </c>
      <c r="C87" s="522">
        <v>39485</v>
      </c>
      <c r="D87" s="522" t="s">
        <v>334</v>
      </c>
      <c r="E87" s="528">
        <v>8</v>
      </c>
      <c r="F87" s="529" t="s">
        <v>437</v>
      </c>
      <c r="G87" s="492" t="s">
        <v>194</v>
      </c>
      <c r="H87" s="511" t="s">
        <v>177</v>
      </c>
    </row>
    <row r="88" spans="1:8" ht="55.2">
      <c r="A88" s="254"/>
      <c r="B88" s="530" t="s">
        <v>448</v>
      </c>
      <c r="C88" s="522">
        <v>39191</v>
      </c>
      <c r="D88" s="522" t="s">
        <v>334</v>
      </c>
      <c r="E88" s="528">
        <v>8</v>
      </c>
      <c r="F88" s="529" t="s">
        <v>449</v>
      </c>
      <c r="G88" s="492" t="s">
        <v>194</v>
      </c>
      <c r="H88" s="511" t="s">
        <v>177</v>
      </c>
    </row>
    <row r="89" spans="1:8" ht="27.6">
      <c r="A89" s="254"/>
      <c r="B89" s="530" t="s">
        <v>450</v>
      </c>
      <c r="C89" s="522">
        <v>39390</v>
      </c>
      <c r="D89" s="522" t="s">
        <v>334</v>
      </c>
      <c r="E89" s="528">
        <v>8</v>
      </c>
      <c r="F89" s="529" t="s">
        <v>451</v>
      </c>
      <c r="G89" s="492" t="s">
        <v>194</v>
      </c>
      <c r="H89" s="511" t="s">
        <v>177</v>
      </c>
    </row>
    <row r="90" spans="1:8" ht="41.4">
      <c r="A90" s="254"/>
      <c r="B90" s="530" t="s">
        <v>452</v>
      </c>
      <c r="C90" s="522">
        <v>38755</v>
      </c>
      <c r="D90" s="522" t="s">
        <v>334</v>
      </c>
      <c r="E90" s="528">
        <v>8</v>
      </c>
      <c r="F90" s="529" t="s">
        <v>453</v>
      </c>
      <c r="G90" s="492" t="s">
        <v>194</v>
      </c>
      <c r="H90" s="511" t="s">
        <v>177</v>
      </c>
    </row>
    <row r="91" spans="1:8" ht="27.6">
      <c r="A91" s="254"/>
      <c r="B91" s="530" t="s">
        <v>454</v>
      </c>
      <c r="C91" s="522">
        <v>38974</v>
      </c>
      <c r="D91" s="522" t="s">
        <v>334</v>
      </c>
      <c r="E91" s="528">
        <v>8</v>
      </c>
      <c r="F91" s="529" t="s">
        <v>455</v>
      </c>
      <c r="G91" s="492" t="s">
        <v>194</v>
      </c>
      <c r="H91" s="511" t="s">
        <v>177</v>
      </c>
    </row>
    <row r="92" spans="1:8" ht="82.8">
      <c r="A92" s="254"/>
      <c r="B92" s="530" t="s">
        <v>456</v>
      </c>
      <c r="C92" s="522">
        <v>38882</v>
      </c>
      <c r="D92" s="522" t="s">
        <v>334</v>
      </c>
      <c r="E92" s="528">
        <v>8</v>
      </c>
      <c r="F92" s="529" t="s">
        <v>457</v>
      </c>
      <c r="G92" s="492" t="s">
        <v>194</v>
      </c>
      <c r="H92" s="511" t="s">
        <v>177</v>
      </c>
    </row>
    <row r="93" spans="1:8" ht="27.6">
      <c r="A93" s="254"/>
      <c r="B93" s="530" t="s">
        <v>458</v>
      </c>
      <c r="C93" s="522">
        <v>38593</v>
      </c>
      <c r="D93" s="522" t="s">
        <v>334</v>
      </c>
      <c r="E93" s="528">
        <v>9</v>
      </c>
      <c r="F93" s="529" t="s">
        <v>459</v>
      </c>
      <c r="G93" s="492" t="s">
        <v>194</v>
      </c>
      <c r="H93" s="511" t="s">
        <v>177</v>
      </c>
    </row>
    <row r="94" spans="1:8" ht="55.2">
      <c r="A94" s="254"/>
      <c r="B94" s="530" t="s">
        <v>460</v>
      </c>
      <c r="C94" s="522">
        <v>39022</v>
      </c>
      <c r="D94" s="522" t="s">
        <v>334</v>
      </c>
      <c r="E94" s="528">
        <v>9</v>
      </c>
      <c r="F94" s="529" t="s">
        <v>461</v>
      </c>
      <c r="G94" s="492" t="s">
        <v>194</v>
      </c>
      <c r="H94" s="511" t="s">
        <v>177</v>
      </c>
    </row>
    <row r="95" spans="1:8" ht="27.6">
      <c r="A95" s="254"/>
      <c r="B95" s="530" t="s">
        <v>462</v>
      </c>
      <c r="C95" s="522">
        <v>38631</v>
      </c>
      <c r="D95" s="522" t="s">
        <v>334</v>
      </c>
      <c r="E95" s="528">
        <v>9</v>
      </c>
      <c r="F95" s="529" t="s">
        <v>446</v>
      </c>
      <c r="G95" s="492" t="s">
        <v>194</v>
      </c>
      <c r="H95" s="511" t="s">
        <v>177</v>
      </c>
    </row>
    <row r="96" spans="1:8" ht="69">
      <c r="A96" s="254"/>
      <c r="B96" s="530" t="s">
        <v>463</v>
      </c>
      <c r="C96" s="522">
        <v>38188</v>
      </c>
      <c r="D96" s="522" t="s">
        <v>334</v>
      </c>
      <c r="E96" s="528">
        <v>11</v>
      </c>
      <c r="F96" s="529" t="s">
        <v>464</v>
      </c>
      <c r="G96" s="492" t="s">
        <v>194</v>
      </c>
      <c r="H96" s="511" t="s">
        <v>177</v>
      </c>
    </row>
    <row r="97" spans="1:9" ht="124.2">
      <c r="A97" s="254"/>
      <c r="B97" s="530" t="s">
        <v>465</v>
      </c>
      <c r="C97" s="522">
        <v>38368</v>
      </c>
      <c r="D97" s="522" t="s">
        <v>334</v>
      </c>
      <c r="E97" s="528">
        <v>11</v>
      </c>
      <c r="F97" s="529" t="s">
        <v>466</v>
      </c>
      <c r="G97" s="492" t="s">
        <v>194</v>
      </c>
      <c r="H97" s="511" t="s">
        <v>177</v>
      </c>
    </row>
    <row r="98" spans="1:9" ht="27.6">
      <c r="B98" s="254" t="s">
        <v>406</v>
      </c>
      <c r="C98" s="255">
        <v>40275</v>
      </c>
      <c r="D98" s="255" t="s">
        <v>407</v>
      </c>
      <c r="E98" s="367">
        <v>3</v>
      </c>
      <c r="F98" s="254" t="s">
        <v>193</v>
      </c>
      <c r="G98" s="254" t="s">
        <v>176</v>
      </c>
      <c r="H98" s="512" t="s">
        <v>182</v>
      </c>
    </row>
    <row r="99" spans="1:9" ht="27.6">
      <c r="B99" s="513" t="s">
        <v>408</v>
      </c>
      <c r="C99" s="255">
        <v>39116</v>
      </c>
      <c r="D99" s="255" t="s">
        <v>407</v>
      </c>
      <c r="E99" s="384">
        <v>7</v>
      </c>
      <c r="F99" s="254" t="s">
        <v>409</v>
      </c>
      <c r="G99" s="254" t="s">
        <v>176</v>
      </c>
      <c r="H99" s="512" t="s">
        <v>177</v>
      </c>
    </row>
    <row r="100" spans="1:9" ht="28.2">
      <c r="B100" s="513" t="s">
        <v>410</v>
      </c>
      <c r="C100" s="255">
        <v>39349</v>
      </c>
      <c r="D100" s="255" t="s">
        <v>407</v>
      </c>
      <c r="E100" s="384">
        <v>7</v>
      </c>
      <c r="F100" s="254" t="s">
        <v>193</v>
      </c>
      <c r="G100" s="254" t="s">
        <v>176</v>
      </c>
      <c r="H100" s="436" t="s">
        <v>411</v>
      </c>
    </row>
    <row r="101" spans="1:9" ht="27.6">
      <c r="B101" s="513" t="s">
        <v>412</v>
      </c>
      <c r="C101" s="255">
        <v>38348</v>
      </c>
      <c r="D101" s="255" t="s">
        <v>407</v>
      </c>
      <c r="E101" s="261">
        <v>8</v>
      </c>
      <c r="F101" s="254" t="s">
        <v>193</v>
      </c>
      <c r="G101" s="254" t="s">
        <v>176</v>
      </c>
      <c r="H101" s="254" t="s">
        <v>182</v>
      </c>
      <c r="I101" s="514" t="s">
        <v>284</v>
      </c>
    </row>
    <row r="102" spans="1:9" ht="27.6">
      <c r="B102" s="513" t="s">
        <v>413</v>
      </c>
      <c r="C102" s="255">
        <v>37805</v>
      </c>
      <c r="D102" s="255" t="s">
        <v>407</v>
      </c>
      <c r="E102" s="261">
        <v>11</v>
      </c>
      <c r="F102" s="254" t="s">
        <v>193</v>
      </c>
      <c r="G102" s="254" t="s">
        <v>176</v>
      </c>
      <c r="H102" s="254" t="s">
        <v>182</v>
      </c>
    </row>
    <row r="103" spans="1:9" ht="27.6">
      <c r="B103" s="513" t="s">
        <v>414</v>
      </c>
      <c r="C103" s="255">
        <v>37681</v>
      </c>
      <c r="D103" s="255" t="s">
        <v>407</v>
      </c>
      <c r="E103" s="261">
        <v>11</v>
      </c>
      <c r="F103" s="254" t="s">
        <v>193</v>
      </c>
      <c r="G103" s="254" t="s">
        <v>176</v>
      </c>
      <c r="H103" s="254" t="s">
        <v>182</v>
      </c>
    </row>
  </sheetData>
  <mergeCells count="1">
    <mergeCell ref="A1:H1"/>
  </mergeCells>
  <dataValidations count="4">
    <dataValidation type="list" allowBlank="1" showInputMessage="1" showErrorMessage="1" promptTitle="Внимание!" prompt="Выбрать из списка!" sqref="D38:D59">
      <formula1>"СОШ 1, СОШ 2, СОШ 3, СОШ 4, СОШ 5, СОШ 6, СОШ 7, СОШ 8, Гимназия 1"</formula1>
    </dataValidation>
    <dataValidation type="whole" allowBlank="1" showInputMessage="1" showErrorMessage="1" promptTitle="Внимание!" prompt="Только целое число" sqref="E38:E59">
      <formula1>1</formula1>
      <formula2>10</formula2>
    </dataValidation>
    <dataValidation type="list" allowBlank="1" showInputMessage="1" showErrorMessage="1" promptTitle="Внимание!" prompt="Выбрать из списка!" sqref="G38:G59">
      <formula1>"сдал, не сдал(а), ПМПК,"</formula1>
    </dataValidation>
    <dataValidation type="list" allowBlank="1" showInputMessage="1" showErrorMessage="1" promptTitle="Внимнаие!" prompt="Выбрать из списка!" sqref="H38:H59">
      <formula1>"успевает, не успевает, выбыл"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AH64"/>
  <sheetViews>
    <sheetView zoomScaleNormal="100" workbookViewId="0">
      <pane ySplit="2" topLeftCell="A3" activePane="bottomLeft" state="frozen"/>
      <selection pane="bottomLeft" activeCell="S22" sqref="S22:S23"/>
    </sheetView>
  </sheetViews>
  <sheetFormatPr defaultRowHeight="14.4"/>
  <cols>
    <col min="1" max="1" width="14.44140625" customWidth="1"/>
    <col min="2" max="2" width="6.88671875" customWidth="1"/>
    <col min="3" max="3" width="5.44140625" customWidth="1"/>
    <col min="4" max="4" width="5.6640625" customWidth="1"/>
    <col min="5" max="5" width="9.33203125" customWidth="1"/>
    <col min="7" max="7" width="11.44140625" bestFit="1" customWidth="1"/>
    <col min="8" max="8" width="9.109375" customWidth="1"/>
    <col min="14" max="14" width="8.44140625" customWidth="1"/>
    <col min="16" max="16" width="10.109375" customWidth="1"/>
    <col min="17" max="17" width="8.109375" customWidth="1"/>
    <col min="24" max="24" width="9.109375" style="175"/>
  </cols>
  <sheetData>
    <row r="1" spans="1:34" s="1" customFormat="1" ht="36.75" customHeight="1" thickBot="1">
      <c r="A1" s="906" t="s">
        <v>167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  <c r="N1" s="906"/>
      <c r="O1" s="906"/>
      <c r="P1" s="906"/>
      <c r="Q1" s="906"/>
      <c r="X1" s="547"/>
    </row>
    <row r="2" spans="1:34" s="270" customFormat="1" ht="66.75" customHeight="1" thickBot="1">
      <c r="A2" s="131"/>
      <c r="B2" s="128" t="s">
        <v>0</v>
      </c>
      <c r="C2" s="127" t="s">
        <v>5</v>
      </c>
      <c r="D2" s="127" t="s">
        <v>6</v>
      </c>
      <c r="E2" s="127" t="s">
        <v>133</v>
      </c>
      <c r="F2" s="126" t="s">
        <v>7</v>
      </c>
      <c r="G2" s="130" t="s">
        <v>8</v>
      </c>
      <c r="H2" s="129" t="s">
        <v>9</v>
      </c>
      <c r="I2" s="128" t="s">
        <v>10</v>
      </c>
      <c r="J2" s="127" t="s">
        <v>11</v>
      </c>
      <c r="K2" s="127" t="s">
        <v>12</v>
      </c>
      <c r="L2" s="126" t="s">
        <v>13</v>
      </c>
      <c r="M2" s="907" t="s">
        <v>41</v>
      </c>
      <c r="N2" s="908"/>
      <c r="O2" s="125" t="s">
        <v>14</v>
      </c>
      <c r="P2" s="259" t="s">
        <v>145</v>
      </c>
      <c r="Q2" s="269" t="s">
        <v>146</v>
      </c>
      <c r="X2" s="548"/>
    </row>
    <row r="3" spans="1:34" s="270" customFormat="1" ht="15" customHeight="1">
      <c r="A3" s="271" t="s">
        <v>97</v>
      </c>
      <c r="B3" s="272">
        <v>584</v>
      </c>
      <c r="C3" s="272">
        <v>15</v>
      </c>
      <c r="D3" s="272">
        <v>20</v>
      </c>
      <c r="E3" s="273">
        <f>B3-C3+D3</f>
        <v>589</v>
      </c>
      <c r="F3" s="274">
        <v>124</v>
      </c>
      <c r="G3" s="275">
        <f t="shared" ref="G3" si="0">(E3-F3-L3)*100/(E3-F3)</f>
        <v>98.064516129032256</v>
      </c>
      <c r="H3" s="276">
        <f t="shared" ref="H3" si="1">(I3+J3)*100/(E3-F3)</f>
        <v>72.473118279569889</v>
      </c>
      <c r="I3" s="272">
        <v>58</v>
      </c>
      <c r="J3" s="272">
        <v>279</v>
      </c>
      <c r="K3" s="272">
        <v>39</v>
      </c>
      <c r="L3" s="273">
        <v>9</v>
      </c>
      <c r="M3" s="277">
        <v>37630</v>
      </c>
      <c r="N3" s="278">
        <v>16255</v>
      </c>
      <c r="O3" s="273">
        <v>1</v>
      </c>
      <c r="P3" s="279">
        <v>0</v>
      </c>
      <c r="Q3" s="280">
        <v>0</v>
      </c>
      <c r="S3" s="281"/>
      <c r="T3" s="909"/>
      <c r="U3" s="282" t="s">
        <v>97</v>
      </c>
      <c r="V3" s="283">
        <f>B3+B13+B23</f>
        <v>1279</v>
      </c>
      <c r="W3" s="283">
        <f t="shared" ref="W3:Y11" si="2">C3+C13+C23</f>
        <v>41</v>
      </c>
      <c r="X3" s="283">
        <f t="shared" si="2"/>
        <v>48</v>
      </c>
      <c r="Y3" s="283">
        <f t="shared" si="2"/>
        <v>1286</v>
      </c>
      <c r="Z3" s="284"/>
      <c r="AA3" s="285"/>
      <c r="AB3" s="285"/>
      <c r="AC3" s="285"/>
      <c r="AD3" s="285"/>
      <c r="AE3" s="266"/>
      <c r="AF3" s="285"/>
      <c r="AG3" s="286"/>
      <c r="AH3" s="281"/>
    </row>
    <row r="4" spans="1:34" s="270" customFormat="1" ht="15" customHeight="1">
      <c r="A4" s="287" t="s">
        <v>96</v>
      </c>
      <c r="B4" s="112">
        <v>958</v>
      </c>
      <c r="C4" s="111">
        <v>31</v>
      </c>
      <c r="D4" s="111">
        <v>19</v>
      </c>
      <c r="E4" s="273">
        <f t="shared" ref="E4:E11" si="3">B4-C4+D4</f>
        <v>946</v>
      </c>
      <c r="F4" s="113">
        <v>233</v>
      </c>
      <c r="G4" s="275">
        <f t="shared" ref="G4:G11" si="4">(E4-F4-L4)*100/(E4-F4)</f>
        <v>100</v>
      </c>
      <c r="H4" s="276">
        <f t="shared" ref="H4:H11" si="5">(I4+J4)*100/(E4-F4)</f>
        <v>74.33380084151473</v>
      </c>
      <c r="I4" s="112">
        <v>138</v>
      </c>
      <c r="J4" s="111">
        <v>392</v>
      </c>
      <c r="K4" s="111">
        <v>44</v>
      </c>
      <c r="L4" s="110">
        <v>0</v>
      </c>
      <c r="M4" s="109">
        <v>60000</v>
      </c>
      <c r="N4" s="108">
        <v>42580</v>
      </c>
      <c r="O4" s="107">
        <v>10</v>
      </c>
      <c r="P4" s="106">
        <v>1</v>
      </c>
      <c r="Q4" s="105">
        <v>0</v>
      </c>
      <c r="S4" s="281"/>
      <c r="T4" s="909"/>
      <c r="U4" s="288" t="s">
        <v>96</v>
      </c>
      <c r="V4" s="283">
        <f t="shared" ref="V4:V11" si="6">B4+B14+B24</f>
        <v>2280</v>
      </c>
      <c r="W4" s="283">
        <f t="shared" si="2"/>
        <v>87</v>
      </c>
      <c r="X4" s="283">
        <f t="shared" si="2"/>
        <v>66</v>
      </c>
      <c r="Y4" s="283">
        <f t="shared" si="2"/>
        <v>2259</v>
      </c>
      <c r="Z4" s="284"/>
      <c r="AA4" s="285"/>
      <c r="AB4" s="285"/>
      <c r="AC4" s="285"/>
      <c r="AD4" s="285"/>
      <c r="AE4" s="266"/>
      <c r="AF4" s="285"/>
      <c r="AG4" s="286"/>
      <c r="AH4" s="281"/>
    </row>
    <row r="5" spans="1:34" s="270" customFormat="1" ht="15" customHeight="1">
      <c r="A5" s="287" t="s">
        <v>95</v>
      </c>
      <c r="B5" s="506">
        <v>318</v>
      </c>
      <c r="C5" s="111">
        <v>28</v>
      </c>
      <c r="D5" s="111">
        <v>16</v>
      </c>
      <c r="E5" s="273">
        <f t="shared" si="3"/>
        <v>306</v>
      </c>
      <c r="F5" s="113">
        <v>74</v>
      </c>
      <c r="G5" s="275">
        <f t="shared" si="4"/>
        <v>97.41379310344827</v>
      </c>
      <c r="H5" s="276">
        <f t="shared" si="5"/>
        <v>41.810344827586206</v>
      </c>
      <c r="I5" s="112">
        <v>13</v>
      </c>
      <c r="J5" s="111">
        <v>84</v>
      </c>
      <c r="K5" s="111">
        <v>10</v>
      </c>
      <c r="L5" s="110">
        <v>6</v>
      </c>
      <c r="M5" s="109">
        <v>14465</v>
      </c>
      <c r="N5" s="108">
        <v>9975</v>
      </c>
      <c r="O5" s="107">
        <v>4</v>
      </c>
      <c r="P5" s="106">
        <v>6</v>
      </c>
      <c r="Q5" s="124">
        <v>4</v>
      </c>
      <c r="U5" s="288" t="s">
        <v>95</v>
      </c>
      <c r="V5" s="283">
        <f>B5+B15+B25+B42</f>
        <v>750</v>
      </c>
      <c r="W5" s="283">
        <f>C5+C15+C25+C42</f>
        <v>74</v>
      </c>
      <c r="X5" s="283">
        <f>D5+D15+D25+D42</f>
        <v>41</v>
      </c>
      <c r="Y5" s="283">
        <f>E5+E15+E25+E42</f>
        <v>717</v>
      </c>
      <c r="Z5" s="289"/>
      <c r="AA5" s="289"/>
      <c r="AB5" s="289"/>
      <c r="AC5" s="289"/>
    </row>
    <row r="6" spans="1:34" s="270" customFormat="1" ht="15" customHeight="1">
      <c r="A6" s="290" t="s">
        <v>94</v>
      </c>
      <c r="B6" s="498">
        <v>854</v>
      </c>
      <c r="C6" s="499">
        <v>17</v>
      </c>
      <c r="D6" s="500">
        <v>18</v>
      </c>
      <c r="E6" s="273">
        <f t="shared" si="3"/>
        <v>855</v>
      </c>
      <c r="F6" s="315">
        <v>239</v>
      </c>
      <c r="G6" s="275">
        <f t="shared" si="4"/>
        <v>98.538961038961034</v>
      </c>
      <c r="H6" s="276">
        <f t="shared" si="5"/>
        <v>70.616883116883116</v>
      </c>
      <c r="I6" s="272">
        <v>121</v>
      </c>
      <c r="J6" s="272">
        <v>314</v>
      </c>
      <c r="K6" s="272">
        <v>48</v>
      </c>
      <c r="L6" s="273">
        <v>9</v>
      </c>
      <c r="M6" s="277">
        <v>15163</v>
      </c>
      <c r="N6" s="278">
        <v>11789</v>
      </c>
      <c r="O6" s="273">
        <v>5</v>
      </c>
      <c r="P6" s="277">
        <v>0</v>
      </c>
      <c r="Q6" s="316">
        <v>0</v>
      </c>
      <c r="U6" s="291" t="s">
        <v>94</v>
      </c>
      <c r="V6" s="283">
        <f t="shared" si="6"/>
        <v>1969</v>
      </c>
      <c r="W6" s="283">
        <f t="shared" si="2"/>
        <v>67</v>
      </c>
      <c r="X6" s="283">
        <f t="shared" si="2"/>
        <v>49</v>
      </c>
      <c r="Y6" s="283">
        <f t="shared" si="2"/>
        <v>1951</v>
      </c>
    </row>
    <row r="7" spans="1:34" s="270" customFormat="1" ht="15" customHeight="1">
      <c r="A7" s="287" t="s">
        <v>93</v>
      </c>
      <c r="B7" s="112">
        <v>831</v>
      </c>
      <c r="C7" s="111">
        <v>30</v>
      </c>
      <c r="D7" s="111">
        <v>49</v>
      </c>
      <c r="E7" s="273">
        <f t="shared" si="3"/>
        <v>850</v>
      </c>
      <c r="F7" s="113">
        <v>238</v>
      </c>
      <c r="G7" s="275">
        <f t="shared" si="4"/>
        <v>99.183006535947712</v>
      </c>
      <c r="H7" s="276">
        <f t="shared" si="5"/>
        <v>64.379084967320267</v>
      </c>
      <c r="I7" s="272">
        <v>65</v>
      </c>
      <c r="J7" s="272">
        <v>329</v>
      </c>
      <c r="K7" s="272">
        <v>44</v>
      </c>
      <c r="L7" s="273">
        <v>5</v>
      </c>
      <c r="M7" s="277">
        <v>48895</v>
      </c>
      <c r="N7" s="278">
        <v>36172</v>
      </c>
      <c r="O7" s="273">
        <v>8</v>
      </c>
      <c r="P7" s="277">
        <v>4</v>
      </c>
      <c r="Q7" s="416">
        <v>2</v>
      </c>
      <c r="U7" s="288" t="s">
        <v>93</v>
      </c>
      <c r="V7" s="283">
        <f t="shared" si="6"/>
        <v>1798</v>
      </c>
      <c r="W7" s="283">
        <f t="shared" si="2"/>
        <v>104</v>
      </c>
      <c r="X7" s="283">
        <f t="shared" si="2"/>
        <v>107</v>
      </c>
      <c r="Y7" s="283">
        <f t="shared" si="2"/>
        <v>1801</v>
      </c>
    </row>
    <row r="8" spans="1:34" s="270" customFormat="1" ht="15" customHeight="1">
      <c r="A8" s="293" t="s">
        <v>92</v>
      </c>
      <c r="B8" s="112">
        <v>617</v>
      </c>
      <c r="C8" s="111">
        <v>26</v>
      </c>
      <c r="D8" s="111">
        <v>25</v>
      </c>
      <c r="E8" s="273">
        <f t="shared" si="3"/>
        <v>616</v>
      </c>
      <c r="F8" s="113">
        <v>157</v>
      </c>
      <c r="G8" s="275">
        <f t="shared" si="4"/>
        <v>99.346405228758172</v>
      </c>
      <c r="H8" s="276">
        <f t="shared" si="5"/>
        <v>57.080610021786491</v>
      </c>
      <c r="I8" s="112">
        <v>45</v>
      </c>
      <c r="J8" s="111">
        <v>217</v>
      </c>
      <c r="K8" s="111">
        <v>9</v>
      </c>
      <c r="L8" s="110">
        <v>3</v>
      </c>
      <c r="M8" s="109">
        <v>20130</v>
      </c>
      <c r="N8" s="108">
        <v>20130</v>
      </c>
      <c r="O8" s="107">
        <v>19</v>
      </c>
      <c r="P8" s="106">
        <v>2</v>
      </c>
      <c r="Q8" s="124">
        <v>2</v>
      </c>
      <c r="U8" s="294" t="s">
        <v>92</v>
      </c>
      <c r="V8" s="283">
        <f t="shared" si="6"/>
        <v>1417</v>
      </c>
      <c r="W8" s="283">
        <f t="shared" si="2"/>
        <v>58</v>
      </c>
      <c r="X8" s="283">
        <f t="shared" si="2"/>
        <v>59</v>
      </c>
      <c r="Y8" s="283">
        <f t="shared" si="2"/>
        <v>1418</v>
      </c>
      <c r="Z8" s="295"/>
    </row>
    <row r="9" spans="1:34" s="270" customFormat="1" ht="15" customHeight="1">
      <c r="A9" s="290" t="s">
        <v>91</v>
      </c>
      <c r="B9" s="385">
        <v>538</v>
      </c>
      <c r="C9" s="272">
        <v>16</v>
      </c>
      <c r="D9" s="272">
        <v>15</v>
      </c>
      <c r="E9" s="273">
        <f t="shared" si="3"/>
        <v>537</v>
      </c>
      <c r="F9" s="315">
        <v>155</v>
      </c>
      <c r="G9" s="275">
        <f t="shared" si="4"/>
        <v>97.643979057591622</v>
      </c>
      <c r="H9" s="276">
        <f t="shared" si="5"/>
        <v>57.591623036649217</v>
      </c>
      <c r="I9" s="272">
        <v>45</v>
      </c>
      <c r="J9" s="272">
        <v>175</v>
      </c>
      <c r="K9" s="272">
        <v>31</v>
      </c>
      <c r="L9" s="273">
        <v>9</v>
      </c>
      <c r="M9" s="277">
        <v>24281</v>
      </c>
      <c r="N9" s="278">
        <v>19129</v>
      </c>
      <c r="O9" s="273">
        <v>4</v>
      </c>
      <c r="P9" s="277">
        <v>6</v>
      </c>
      <c r="Q9" s="316">
        <v>3</v>
      </c>
      <c r="U9" s="291" t="s">
        <v>91</v>
      </c>
      <c r="V9" s="296">
        <f>B9+B19+B29+B48</f>
        <v>1292</v>
      </c>
      <c r="W9" s="296">
        <f>C9+C19+C29+C48</f>
        <v>77</v>
      </c>
      <c r="X9" s="296">
        <f>D9+D19+D29+D48</f>
        <v>42</v>
      </c>
      <c r="Y9" s="296">
        <f>E9+E19+E29+E48</f>
        <v>1257</v>
      </c>
      <c r="Z9" s="295"/>
      <c r="AA9" s="295"/>
      <c r="AB9" s="295"/>
      <c r="AC9" s="295"/>
    </row>
    <row r="10" spans="1:34" s="270" customFormat="1" ht="15" customHeight="1">
      <c r="A10" s="290" t="s">
        <v>147</v>
      </c>
      <c r="B10" s="297">
        <v>1008</v>
      </c>
      <c r="C10" s="298">
        <v>32</v>
      </c>
      <c r="D10" s="298">
        <v>26</v>
      </c>
      <c r="E10" s="545">
        <f t="shared" si="3"/>
        <v>1002</v>
      </c>
      <c r="F10" s="299">
        <v>248</v>
      </c>
      <c r="G10" s="275">
        <f t="shared" si="4"/>
        <v>99.204244031830243</v>
      </c>
      <c r="H10" s="276">
        <f t="shared" si="5"/>
        <v>71.352785145888589</v>
      </c>
      <c r="I10" s="300">
        <v>115</v>
      </c>
      <c r="J10" s="301">
        <v>423</v>
      </c>
      <c r="K10" s="301">
        <v>30</v>
      </c>
      <c r="L10" s="302">
        <v>6</v>
      </c>
      <c r="M10" s="303">
        <v>42637</v>
      </c>
      <c r="N10" s="304">
        <v>24269</v>
      </c>
      <c r="O10" s="305">
        <v>12</v>
      </c>
      <c r="P10" s="306">
        <v>3</v>
      </c>
      <c r="Q10" s="86">
        <v>1</v>
      </c>
      <c r="U10" s="291" t="s">
        <v>102</v>
      </c>
      <c r="V10" s="283">
        <f t="shared" si="6"/>
        <v>1627</v>
      </c>
      <c r="W10" s="283">
        <f t="shared" si="2"/>
        <v>50</v>
      </c>
      <c r="X10" s="283">
        <f t="shared" si="2"/>
        <v>45</v>
      </c>
      <c r="Y10" s="283">
        <f t="shared" si="2"/>
        <v>1622</v>
      </c>
    </row>
    <row r="11" spans="1:34" s="270" customFormat="1" ht="15" customHeight="1" thickBot="1">
      <c r="A11" s="307" t="s">
        <v>89</v>
      </c>
      <c r="B11" s="308">
        <v>987</v>
      </c>
      <c r="C11" s="309">
        <v>29</v>
      </c>
      <c r="D11" s="309">
        <v>17</v>
      </c>
      <c r="E11" s="273">
        <f t="shared" si="3"/>
        <v>975</v>
      </c>
      <c r="F11" s="310">
        <v>265</v>
      </c>
      <c r="G11" s="275">
        <f t="shared" si="4"/>
        <v>97.74647887323944</v>
      </c>
      <c r="H11" s="276">
        <f t="shared" si="5"/>
        <v>65.352112676056336</v>
      </c>
      <c r="I11" s="81">
        <v>89</v>
      </c>
      <c r="J11" s="80">
        <v>375</v>
      </c>
      <c r="K11" s="80">
        <v>61</v>
      </c>
      <c r="L11" s="79">
        <v>16</v>
      </c>
      <c r="M11" s="78">
        <v>60739</v>
      </c>
      <c r="N11" s="77">
        <v>47890</v>
      </c>
      <c r="O11" s="76">
        <v>14</v>
      </c>
      <c r="P11" s="75">
        <v>2</v>
      </c>
      <c r="Q11" s="74">
        <v>2</v>
      </c>
      <c r="U11" s="311" t="s">
        <v>89</v>
      </c>
      <c r="V11" s="283">
        <f t="shared" si="6"/>
        <v>2135</v>
      </c>
      <c r="W11" s="283">
        <f t="shared" si="2"/>
        <v>84</v>
      </c>
      <c r="X11" s="283">
        <f t="shared" si="2"/>
        <v>44</v>
      </c>
      <c r="Y11" s="283">
        <f t="shared" si="2"/>
        <v>2095</v>
      </c>
    </row>
    <row r="12" spans="1:34" s="270" customFormat="1" ht="21.75" customHeight="1" thickBot="1">
      <c r="A12" s="38" t="s">
        <v>1</v>
      </c>
      <c r="B12" s="120">
        <f>SUM(B3:B11)</f>
        <v>6695</v>
      </c>
      <c r="C12" s="119">
        <f>SUM(C3:C11)</f>
        <v>224</v>
      </c>
      <c r="D12" s="119">
        <f>SUM(D3:D11)</f>
        <v>205</v>
      </c>
      <c r="E12" s="118">
        <f>SUM(E3:E11)</f>
        <v>6676</v>
      </c>
      <c r="F12" s="123">
        <f>SUM(F3:F11)</f>
        <v>1733</v>
      </c>
      <c r="G12" s="122">
        <f t="shared" ref="G12:G36" si="7">(E12-F12-L12)*100/(E12-F12)</f>
        <v>98.725470362128263</v>
      </c>
      <c r="H12" s="121">
        <f t="shared" ref="H12:H36" si="8">(I12+J12)*100/(E12-F12)</f>
        <v>66.29577179850294</v>
      </c>
      <c r="I12" s="120">
        <f t="shared" ref="I12:Q12" si="9">SUM(I3:I11)</f>
        <v>689</v>
      </c>
      <c r="J12" s="119">
        <f t="shared" si="9"/>
        <v>2588</v>
      </c>
      <c r="K12" s="119">
        <f t="shared" si="9"/>
        <v>316</v>
      </c>
      <c r="L12" s="118">
        <f t="shared" si="9"/>
        <v>63</v>
      </c>
      <c r="M12" s="117">
        <f t="shared" si="9"/>
        <v>323940</v>
      </c>
      <c r="N12" s="116">
        <f t="shared" si="9"/>
        <v>228189</v>
      </c>
      <c r="O12" s="115">
        <f t="shared" si="9"/>
        <v>77</v>
      </c>
      <c r="P12" s="114">
        <f t="shared" si="9"/>
        <v>24</v>
      </c>
      <c r="Q12" s="28">
        <f t="shared" si="9"/>
        <v>14</v>
      </c>
      <c r="U12" s="312" t="s">
        <v>1</v>
      </c>
      <c r="V12" s="313">
        <f>SUM(V3:V11)</f>
        <v>14547</v>
      </c>
      <c r="W12" s="314">
        <f t="shared" ref="W12:Y12" si="10">SUM(W3:W11)</f>
        <v>642</v>
      </c>
      <c r="X12" s="314">
        <f t="shared" si="10"/>
        <v>501</v>
      </c>
      <c r="Y12" s="314">
        <f t="shared" si="10"/>
        <v>14406</v>
      </c>
    </row>
    <row r="13" spans="1:34" s="270" customFormat="1">
      <c r="A13" s="271" t="s">
        <v>97</v>
      </c>
      <c r="B13" s="272">
        <v>541</v>
      </c>
      <c r="C13" s="272">
        <v>21</v>
      </c>
      <c r="D13" s="272">
        <v>25</v>
      </c>
      <c r="E13" s="273">
        <f>B13-C13+D13</f>
        <v>545</v>
      </c>
      <c r="F13" s="315">
        <v>0</v>
      </c>
      <c r="G13" s="275">
        <f t="shared" ref="G13" si="11">(E13-F13-L13)*100/(E13-F13)</f>
        <v>96.330275229357795</v>
      </c>
      <c r="H13" s="276">
        <f t="shared" ref="H13" si="12">(I13+J13)*100/(E13-F13)</f>
        <v>44.036697247706421</v>
      </c>
      <c r="I13" s="272">
        <v>28</v>
      </c>
      <c r="J13" s="272">
        <v>212</v>
      </c>
      <c r="K13" s="272">
        <v>36</v>
      </c>
      <c r="L13" s="273">
        <v>20</v>
      </c>
      <c r="M13" s="277">
        <v>58585</v>
      </c>
      <c r="N13" s="278">
        <v>27624</v>
      </c>
      <c r="O13" s="273">
        <v>4</v>
      </c>
      <c r="P13" s="277">
        <v>2</v>
      </c>
      <c r="Q13" s="316">
        <v>0</v>
      </c>
      <c r="T13" s="270" t="s">
        <v>90</v>
      </c>
      <c r="X13" s="548"/>
    </row>
    <row r="14" spans="1:34" s="270" customFormat="1">
      <c r="A14" s="287" t="s">
        <v>96</v>
      </c>
      <c r="B14" s="81">
        <v>1038</v>
      </c>
      <c r="C14" s="80">
        <v>36</v>
      </c>
      <c r="D14" s="80">
        <v>31</v>
      </c>
      <c r="E14" s="273">
        <f t="shared" ref="E14:E21" si="13">B14-C14+D14</f>
        <v>1033</v>
      </c>
      <c r="F14" s="82">
        <v>0</v>
      </c>
      <c r="G14" s="275">
        <f t="shared" ref="G14:G21" si="14">(E14-F14-L14)*100/(E14-F14)</f>
        <v>97.967086156824777</v>
      </c>
      <c r="H14" s="276">
        <f t="shared" ref="H14:H21" si="15">(I14+J14)*100/(E14-F14)</f>
        <v>38.141335914811229</v>
      </c>
      <c r="I14" s="81">
        <v>53</v>
      </c>
      <c r="J14" s="80">
        <v>341</v>
      </c>
      <c r="K14" s="80">
        <v>80</v>
      </c>
      <c r="L14" s="79">
        <v>21</v>
      </c>
      <c r="M14" s="78">
        <v>829074</v>
      </c>
      <c r="N14" s="77">
        <v>46969</v>
      </c>
      <c r="O14" s="76">
        <v>12</v>
      </c>
      <c r="P14" s="84" t="s">
        <v>100</v>
      </c>
      <c r="Q14" s="83">
        <v>0</v>
      </c>
      <c r="T14" s="270" t="s">
        <v>101</v>
      </c>
      <c r="X14" s="548"/>
    </row>
    <row r="15" spans="1:34" s="270" customFormat="1">
      <c r="A15" s="287" t="s">
        <v>95</v>
      </c>
      <c r="B15" s="507">
        <v>323</v>
      </c>
      <c r="C15" s="101">
        <v>19</v>
      </c>
      <c r="D15" s="101">
        <v>18</v>
      </c>
      <c r="E15" s="273">
        <f t="shared" si="13"/>
        <v>322</v>
      </c>
      <c r="F15" s="103">
        <v>0</v>
      </c>
      <c r="G15" s="275">
        <f t="shared" si="14"/>
        <v>94.720496894409933</v>
      </c>
      <c r="H15" s="276">
        <f t="shared" si="15"/>
        <v>22.670807453416149</v>
      </c>
      <c r="I15" s="102">
        <v>3</v>
      </c>
      <c r="J15" s="101">
        <v>70</v>
      </c>
      <c r="K15" s="101">
        <v>8</v>
      </c>
      <c r="L15" s="100">
        <v>17</v>
      </c>
      <c r="M15" s="99">
        <v>14617</v>
      </c>
      <c r="N15" s="98">
        <v>6710</v>
      </c>
      <c r="O15" s="97">
        <v>11</v>
      </c>
      <c r="P15" s="96">
        <v>2</v>
      </c>
      <c r="Q15" s="508">
        <v>1</v>
      </c>
      <c r="T15" s="270" t="s">
        <v>98</v>
      </c>
      <c r="X15" s="548"/>
    </row>
    <row r="16" spans="1:34" s="270" customFormat="1">
      <c r="A16" s="290" t="s">
        <v>94</v>
      </c>
      <c r="B16" s="387">
        <v>927</v>
      </c>
      <c r="C16" s="387">
        <v>30</v>
      </c>
      <c r="D16" s="387">
        <v>20</v>
      </c>
      <c r="E16" s="273">
        <f t="shared" si="13"/>
        <v>917</v>
      </c>
      <c r="F16" s="388">
        <v>0</v>
      </c>
      <c r="G16" s="275">
        <f t="shared" si="14"/>
        <v>98.582333696837509</v>
      </c>
      <c r="H16" s="276">
        <f t="shared" si="15"/>
        <v>49.07306434023991</v>
      </c>
      <c r="I16" s="387">
        <v>75</v>
      </c>
      <c r="J16" s="387">
        <v>375</v>
      </c>
      <c r="K16" s="387">
        <v>69</v>
      </c>
      <c r="L16" s="389">
        <v>13</v>
      </c>
      <c r="M16" s="390">
        <v>35051</v>
      </c>
      <c r="N16" s="391">
        <v>29490</v>
      </c>
      <c r="O16" s="389">
        <v>17</v>
      </c>
      <c r="P16" s="390">
        <v>3</v>
      </c>
      <c r="Q16" s="442">
        <v>3</v>
      </c>
      <c r="T16" s="270" t="s">
        <v>100</v>
      </c>
      <c r="X16" s="548"/>
    </row>
    <row r="17" spans="1:24" s="270" customFormat="1">
      <c r="A17" s="287" t="s">
        <v>93</v>
      </c>
      <c r="B17" s="102">
        <v>816</v>
      </c>
      <c r="C17" s="101">
        <v>57</v>
      </c>
      <c r="D17" s="101">
        <v>51</v>
      </c>
      <c r="E17" s="273">
        <f t="shared" si="13"/>
        <v>810</v>
      </c>
      <c r="F17" s="103">
        <v>0</v>
      </c>
      <c r="G17" s="275">
        <f t="shared" si="14"/>
        <v>99.629629629629633</v>
      </c>
      <c r="H17" s="276">
        <f t="shared" si="15"/>
        <v>46.913580246913583</v>
      </c>
      <c r="I17" s="102">
        <v>40</v>
      </c>
      <c r="J17" s="101">
        <v>340</v>
      </c>
      <c r="K17" s="101">
        <v>11</v>
      </c>
      <c r="L17" s="104">
        <v>3</v>
      </c>
      <c r="M17" s="99">
        <v>60439</v>
      </c>
      <c r="N17" s="98">
        <v>26685</v>
      </c>
      <c r="O17" s="97">
        <v>20</v>
      </c>
      <c r="P17" s="96">
        <v>2</v>
      </c>
      <c r="Q17" s="95">
        <v>2</v>
      </c>
      <c r="T17" s="270" t="s">
        <v>90</v>
      </c>
      <c r="X17" s="548"/>
    </row>
    <row r="18" spans="1:24" s="270" customFormat="1">
      <c r="A18" s="293" t="s">
        <v>92</v>
      </c>
      <c r="B18" s="102">
        <v>684</v>
      </c>
      <c r="C18" s="101">
        <v>22</v>
      </c>
      <c r="D18" s="101">
        <v>29</v>
      </c>
      <c r="E18" s="545">
        <f t="shared" si="13"/>
        <v>691</v>
      </c>
      <c r="F18" s="103">
        <v>0</v>
      </c>
      <c r="G18" s="275">
        <f t="shared" si="14"/>
        <v>99.855282199710558</v>
      </c>
      <c r="H18" s="276">
        <f t="shared" si="15"/>
        <v>37.916063675832127</v>
      </c>
      <c r="I18" s="102">
        <v>23</v>
      </c>
      <c r="J18" s="101">
        <v>239</v>
      </c>
      <c r="K18" s="101">
        <v>10</v>
      </c>
      <c r="L18" s="100">
        <v>1</v>
      </c>
      <c r="M18" s="99">
        <v>30288</v>
      </c>
      <c r="N18" s="98">
        <v>30269</v>
      </c>
      <c r="O18" s="97">
        <v>21</v>
      </c>
      <c r="P18" s="96">
        <v>0</v>
      </c>
      <c r="Q18" s="95">
        <v>0</v>
      </c>
      <c r="T18" s="270" t="s">
        <v>100</v>
      </c>
      <c r="X18" s="548"/>
    </row>
    <row r="19" spans="1:24" s="270" customFormat="1">
      <c r="A19" s="290" t="s">
        <v>91</v>
      </c>
      <c r="B19" s="386">
        <v>552</v>
      </c>
      <c r="C19" s="387">
        <v>28</v>
      </c>
      <c r="D19" s="387">
        <v>22</v>
      </c>
      <c r="E19" s="273">
        <f t="shared" si="13"/>
        <v>546</v>
      </c>
      <c r="F19" s="388">
        <v>0</v>
      </c>
      <c r="G19" s="275">
        <f t="shared" si="14"/>
        <v>95.054945054945051</v>
      </c>
      <c r="H19" s="276">
        <f t="shared" si="15"/>
        <v>33.516483516483518</v>
      </c>
      <c r="I19" s="387">
        <v>23</v>
      </c>
      <c r="J19" s="387">
        <v>160</v>
      </c>
      <c r="K19" s="387">
        <v>28</v>
      </c>
      <c r="L19" s="389">
        <v>27</v>
      </c>
      <c r="M19" s="390">
        <v>19639</v>
      </c>
      <c r="N19" s="391">
        <v>13723</v>
      </c>
      <c r="O19" s="389">
        <v>3</v>
      </c>
      <c r="P19" s="390">
        <v>1</v>
      </c>
      <c r="Q19" s="442">
        <v>0</v>
      </c>
      <c r="T19" s="270" t="s">
        <v>99</v>
      </c>
      <c r="X19" s="548"/>
    </row>
    <row r="20" spans="1:24" s="270" customFormat="1">
      <c r="A20" s="290" t="s">
        <v>147</v>
      </c>
      <c r="B20" s="81">
        <v>517</v>
      </c>
      <c r="C20" s="80">
        <v>13</v>
      </c>
      <c r="D20" s="80">
        <v>15</v>
      </c>
      <c r="E20" s="273">
        <f t="shared" si="13"/>
        <v>519</v>
      </c>
      <c r="F20" s="82">
        <v>0</v>
      </c>
      <c r="G20" s="275">
        <f t="shared" si="14"/>
        <v>100</v>
      </c>
      <c r="H20" s="276">
        <f t="shared" si="15"/>
        <v>48.554913294797686</v>
      </c>
      <c r="I20" s="81">
        <v>25</v>
      </c>
      <c r="J20" s="80">
        <v>227</v>
      </c>
      <c r="K20" s="80">
        <v>9</v>
      </c>
      <c r="L20" s="79">
        <v>0</v>
      </c>
      <c r="M20" s="78">
        <v>40754</v>
      </c>
      <c r="N20" s="77">
        <v>15475</v>
      </c>
      <c r="O20" s="76">
        <v>11</v>
      </c>
      <c r="P20" s="75">
        <v>1</v>
      </c>
      <c r="Q20" s="85">
        <v>0</v>
      </c>
      <c r="X20" s="548"/>
    </row>
    <row r="21" spans="1:24" s="270" customFormat="1" ht="15" thickBot="1">
      <c r="A21" s="307" t="s">
        <v>89</v>
      </c>
      <c r="B21" s="81">
        <v>978</v>
      </c>
      <c r="C21" s="80">
        <v>46</v>
      </c>
      <c r="D21" s="80">
        <v>21</v>
      </c>
      <c r="E21" s="273">
        <f t="shared" si="13"/>
        <v>953</v>
      </c>
      <c r="F21" s="82">
        <v>0</v>
      </c>
      <c r="G21" s="275">
        <f t="shared" si="14"/>
        <v>97.586568730325283</v>
      </c>
      <c r="H21" s="276">
        <f t="shared" si="15"/>
        <v>47.63903462749213</v>
      </c>
      <c r="I21" s="81">
        <v>69</v>
      </c>
      <c r="J21" s="80">
        <v>385</v>
      </c>
      <c r="K21" s="80">
        <v>62</v>
      </c>
      <c r="L21" s="79">
        <v>23</v>
      </c>
      <c r="M21" s="78">
        <v>66338</v>
      </c>
      <c r="N21" s="77">
        <v>36258</v>
      </c>
      <c r="O21" s="76">
        <v>22</v>
      </c>
      <c r="P21" s="75">
        <v>0</v>
      </c>
      <c r="Q21" s="74">
        <v>0</v>
      </c>
      <c r="T21" s="270" t="s">
        <v>98</v>
      </c>
      <c r="X21" s="548"/>
    </row>
    <row r="22" spans="1:24" s="270" customFormat="1" ht="20.25" customHeight="1" thickBot="1">
      <c r="A22" s="94" t="s">
        <v>2</v>
      </c>
      <c r="B22" s="534">
        <f>SUM(B13:B21)</f>
        <v>6376</v>
      </c>
      <c r="C22" s="535">
        <f>SUM(C13:C21)</f>
        <v>272</v>
      </c>
      <c r="D22" s="535">
        <f>SUM(D13:D21)</f>
        <v>232</v>
      </c>
      <c r="E22" s="532">
        <f>SUM(E13:E21)</f>
        <v>6336</v>
      </c>
      <c r="F22" s="93">
        <f>SUM(F13:F21)</f>
        <v>0</v>
      </c>
      <c r="G22" s="317">
        <f t="shared" si="7"/>
        <v>98.027146464646464</v>
      </c>
      <c r="H22" s="318">
        <f t="shared" si="8"/>
        <v>42.424242424242422</v>
      </c>
      <c r="I22" s="92">
        <f t="shared" ref="I22:Q22" si="16">SUM(I13:I21)</f>
        <v>339</v>
      </c>
      <c r="J22" s="92">
        <f t="shared" si="16"/>
        <v>2349</v>
      </c>
      <c r="K22" s="92">
        <f t="shared" si="16"/>
        <v>313</v>
      </c>
      <c r="L22" s="92">
        <f t="shared" si="16"/>
        <v>125</v>
      </c>
      <c r="M22" s="91">
        <f t="shared" si="16"/>
        <v>1154785</v>
      </c>
      <c r="N22" s="90">
        <f t="shared" si="16"/>
        <v>233203</v>
      </c>
      <c r="O22" s="89">
        <f t="shared" si="16"/>
        <v>121</v>
      </c>
      <c r="P22" s="88">
        <f t="shared" si="16"/>
        <v>11</v>
      </c>
      <c r="Q22" s="87">
        <f t="shared" si="16"/>
        <v>6</v>
      </c>
      <c r="X22" s="548"/>
    </row>
    <row r="23" spans="1:24" s="270" customFormat="1" ht="15" thickBot="1">
      <c r="A23" s="271" t="s">
        <v>97</v>
      </c>
      <c r="B23" s="538">
        <v>154</v>
      </c>
      <c r="C23" s="539">
        <v>5</v>
      </c>
      <c r="D23" s="539">
        <v>3</v>
      </c>
      <c r="E23" s="540">
        <f>B23-C23+D23</f>
        <v>152</v>
      </c>
      <c r="F23" s="531">
        <v>0</v>
      </c>
      <c r="G23" s="319">
        <f t="shared" ref="G23" si="17">(E23-F23-L23)*100/(E23-F23)</f>
        <v>94.736842105263165</v>
      </c>
      <c r="H23" s="320">
        <f t="shared" ref="H23" si="18">(I23+J23)*100/(E23-F23)</f>
        <v>46.05263157894737</v>
      </c>
      <c r="I23" s="501">
        <v>19</v>
      </c>
      <c r="J23" s="501">
        <v>51</v>
      </c>
      <c r="K23" s="501">
        <v>15</v>
      </c>
      <c r="L23" s="502">
        <v>8</v>
      </c>
      <c r="M23" s="503">
        <v>25050</v>
      </c>
      <c r="N23" s="504">
        <v>10170</v>
      </c>
      <c r="O23" s="502">
        <v>4</v>
      </c>
      <c r="P23" s="505" t="s">
        <v>90</v>
      </c>
      <c r="Q23" s="484">
        <v>0</v>
      </c>
      <c r="X23" s="548"/>
    </row>
    <row r="24" spans="1:24" s="270" customFormat="1" ht="15" thickBot="1">
      <c r="A24" s="287" t="s">
        <v>96</v>
      </c>
      <c r="B24" s="78">
        <v>284</v>
      </c>
      <c r="C24" s="80">
        <v>20</v>
      </c>
      <c r="D24" s="80">
        <v>16</v>
      </c>
      <c r="E24" s="541">
        <f t="shared" ref="E24:E31" si="19">B24-C24+D24</f>
        <v>280</v>
      </c>
      <c r="F24" s="76">
        <v>0</v>
      </c>
      <c r="G24" s="319">
        <f t="shared" ref="G24:G31" si="20">(E24-F24-L24)*100/(E24-F24)</f>
        <v>97.857142857142861</v>
      </c>
      <c r="H24" s="320">
        <f t="shared" ref="H24:H31" si="21">(I24+J24)*100/(E24-F24)</f>
        <v>35.357142857142854</v>
      </c>
      <c r="I24" s="81">
        <v>15</v>
      </c>
      <c r="J24" s="80">
        <v>84</v>
      </c>
      <c r="K24" s="80">
        <v>23</v>
      </c>
      <c r="L24" s="79">
        <v>6</v>
      </c>
      <c r="M24" s="78">
        <v>26952</v>
      </c>
      <c r="N24" s="77">
        <v>13710</v>
      </c>
      <c r="O24" s="76">
        <v>3</v>
      </c>
      <c r="P24" s="84" t="s">
        <v>90</v>
      </c>
      <c r="Q24" s="83">
        <v>0</v>
      </c>
      <c r="X24" s="548"/>
    </row>
    <row r="25" spans="1:24" s="270" customFormat="1" ht="15" thickBot="1">
      <c r="A25" s="287" t="s">
        <v>95</v>
      </c>
      <c r="B25" s="78">
        <v>69</v>
      </c>
      <c r="C25" s="80">
        <v>23</v>
      </c>
      <c r="D25" s="80">
        <v>5</v>
      </c>
      <c r="E25" s="541">
        <f t="shared" si="19"/>
        <v>51</v>
      </c>
      <c r="F25" s="76">
        <v>0</v>
      </c>
      <c r="G25" s="319">
        <f t="shared" si="20"/>
        <v>94.117647058823536</v>
      </c>
      <c r="H25" s="320">
        <f t="shared" si="21"/>
        <v>27.450980392156861</v>
      </c>
      <c r="I25" s="81">
        <v>2</v>
      </c>
      <c r="J25" s="80">
        <v>12</v>
      </c>
      <c r="K25" s="80">
        <v>2</v>
      </c>
      <c r="L25" s="79">
        <v>3</v>
      </c>
      <c r="M25" s="78">
        <v>2880</v>
      </c>
      <c r="N25" s="77">
        <v>975</v>
      </c>
      <c r="O25" s="76">
        <v>5</v>
      </c>
      <c r="P25" s="84" t="s">
        <v>90</v>
      </c>
      <c r="Q25" s="85">
        <v>1</v>
      </c>
      <c r="X25" s="548"/>
    </row>
    <row r="26" spans="1:24" s="270" customFormat="1" ht="15" thickBot="1">
      <c r="A26" s="307" t="s">
        <v>94</v>
      </c>
      <c r="B26" s="394">
        <v>188</v>
      </c>
      <c r="C26" s="392">
        <v>20</v>
      </c>
      <c r="D26" s="392">
        <v>11</v>
      </c>
      <c r="E26" s="541">
        <f t="shared" si="19"/>
        <v>179</v>
      </c>
      <c r="F26" s="395">
        <v>0</v>
      </c>
      <c r="G26" s="319">
        <f t="shared" si="20"/>
        <v>98.324022346368722</v>
      </c>
      <c r="H26" s="320">
        <f t="shared" si="21"/>
        <v>48.044692737430168</v>
      </c>
      <c r="I26" s="392">
        <v>25</v>
      </c>
      <c r="J26" s="392">
        <v>61</v>
      </c>
      <c r="K26" s="392">
        <v>14</v>
      </c>
      <c r="L26" s="393">
        <v>3</v>
      </c>
      <c r="M26" s="394">
        <v>7918</v>
      </c>
      <c r="N26" s="395">
        <v>1241</v>
      </c>
      <c r="O26" s="393">
        <v>3</v>
      </c>
      <c r="P26" s="396" t="s">
        <v>90</v>
      </c>
      <c r="Q26" s="450">
        <v>0</v>
      </c>
      <c r="X26" s="548"/>
    </row>
    <row r="27" spans="1:24" s="270" customFormat="1" ht="15" thickBot="1">
      <c r="A27" s="321" t="s">
        <v>93</v>
      </c>
      <c r="B27" s="78">
        <v>151</v>
      </c>
      <c r="C27" s="80">
        <v>17</v>
      </c>
      <c r="D27" s="80">
        <v>7</v>
      </c>
      <c r="E27" s="541">
        <f t="shared" si="19"/>
        <v>141</v>
      </c>
      <c r="F27" s="76">
        <v>0</v>
      </c>
      <c r="G27" s="319">
        <f t="shared" si="20"/>
        <v>99.290780141843967</v>
      </c>
      <c r="H27" s="320">
        <f t="shared" si="21"/>
        <v>41.843971631205676</v>
      </c>
      <c r="I27" s="81">
        <v>9</v>
      </c>
      <c r="J27" s="80">
        <v>50</v>
      </c>
      <c r="K27" s="80">
        <v>4</v>
      </c>
      <c r="L27" s="79">
        <v>1</v>
      </c>
      <c r="M27" s="78">
        <v>11751</v>
      </c>
      <c r="N27" s="77">
        <v>4777</v>
      </c>
      <c r="O27" s="76">
        <v>1</v>
      </c>
      <c r="P27" s="84" t="s">
        <v>90</v>
      </c>
      <c r="Q27" s="83">
        <v>0</v>
      </c>
      <c r="X27" s="548"/>
    </row>
    <row r="28" spans="1:24" s="270" customFormat="1" ht="15" thickBot="1">
      <c r="A28" s="293" t="s">
        <v>92</v>
      </c>
      <c r="B28" s="78">
        <v>116</v>
      </c>
      <c r="C28" s="80">
        <v>10</v>
      </c>
      <c r="D28" s="80">
        <v>5</v>
      </c>
      <c r="E28" s="541">
        <f t="shared" si="19"/>
        <v>111</v>
      </c>
      <c r="F28" s="76">
        <v>0</v>
      </c>
      <c r="G28" s="319">
        <f t="shared" si="20"/>
        <v>98.198198198198199</v>
      </c>
      <c r="H28" s="320">
        <f t="shared" si="21"/>
        <v>40.54054054054054</v>
      </c>
      <c r="I28" s="81">
        <v>10</v>
      </c>
      <c r="J28" s="80">
        <v>35</v>
      </c>
      <c r="K28" s="80">
        <v>2</v>
      </c>
      <c r="L28" s="497">
        <v>2</v>
      </c>
      <c r="M28" s="78">
        <v>6486</v>
      </c>
      <c r="N28" s="77">
        <v>6391</v>
      </c>
      <c r="O28" s="76">
        <v>6</v>
      </c>
      <c r="P28" s="84">
        <v>0</v>
      </c>
      <c r="Q28" s="83">
        <v>0</v>
      </c>
      <c r="X28" s="548"/>
    </row>
    <row r="29" spans="1:24" s="270" customFormat="1" ht="15" thickBot="1">
      <c r="A29" s="290" t="s">
        <v>91</v>
      </c>
      <c r="B29" s="394">
        <v>107</v>
      </c>
      <c r="C29" s="392">
        <v>28</v>
      </c>
      <c r="D29" s="392">
        <v>4</v>
      </c>
      <c r="E29" s="541">
        <f t="shared" si="19"/>
        <v>83</v>
      </c>
      <c r="F29" s="393">
        <v>0</v>
      </c>
      <c r="G29" s="319">
        <f t="shared" si="20"/>
        <v>87.951807228915669</v>
      </c>
      <c r="H29" s="320">
        <f t="shared" si="21"/>
        <v>49.397590361445786</v>
      </c>
      <c r="I29" s="392">
        <v>6</v>
      </c>
      <c r="J29" s="392">
        <v>35</v>
      </c>
      <c r="K29" s="392">
        <v>2</v>
      </c>
      <c r="L29" s="393">
        <v>10</v>
      </c>
      <c r="M29" s="394">
        <v>4109</v>
      </c>
      <c r="N29" s="395">
        <v>1256</v>
      </c>
      <c r="O29" s="393">
        <v>0</v>
      </c>
      <c r="P29" s="394">
        <v>0</v>
      </c>
      <c r="Q29" s="450">
        <v>0</v>
      </c>
      <c r="X29" s="548"/>
    </row>
    <row r="30" spans="1:24" s="270" customFormat="1" ht="15" thickBot="1">
      <c r="A30" s="290" t="s">
        <v>147</v>
      </c>
      <c r="B30" s="99">
        <v>102</v>
      </c>
      <c r="C30" s="101">
        <v>5</v>
      </c>
      <c r="D30" s="101">
        <v>4</v>
      </c>
      <c r="E30" s="541">
        <f t="shared" si="19"/>
        <v>101</v>
      </c>
      <c r="F30" s="97">
        <v>0</v>
      </c>
      <c r="G30" s="319">
        <f t="shared" si="20"/>
        <v>100</v>
      </c>
      <c r="H30" s="320">
        <f t="shared" si="21"/>
        <v>26.732673267326732</v>
      </c>
      <c r="I30" s="81">
        <v>4</v>
      </c>
      <c r="J30" s="80">
        <v>23</v>
      </c>
      <c r="K30" s="80">
        <v>2</v>
      </c>
      <c r="L30" s="79">
        <v>0</v>
      </c>
      <c r="M30" s="78">
        <v>8419</v>
      </c>
      <c r="N30" s="77">
        <v>2713</v>
      </c>
      <c r="O30" s="76">
        <v>3</v>
      </c>
      <c r="P30" s="75">
        <v>2</v>
      </c>
      <c r="Q30" s="85">
        <v>2</v>
      </c>
      <c r="X30" s="548"/>
    </row>
    <row r="31" spans="1:24" s="270" customFormat="1" ht="15" thickBot="1">
      <c r="A31" s="307" t="s">
        <v>89</v>
      </c>
      <c r="B31" s="542">
        <v>170</v>
      </c>
      <c r="C31" s="543">
        <v>9</v>
      </c>
      <c r="D31" s="543">
        <v>6</v>
      </c>
      <c r="E31" s="544">
        <f t="shared" si="19"/>
        <v>167</v>
      </c>
      <c r="F31" s="76">
        <v>0</v>
      </c>
      <c r="G31" s="319">
        <f t="shared" si="20"/>
        <v>96.407185628742511</v>
      </c>
      <c r="H31" s="320">
        <f t="shared" si="21"/>
        <v>47.305389221556887</v>
      </c>
      <c r="I31" s="81">
        <v>11</v>
      </c>
      <c r="J31" s="80">
        <v>68</v>
      </c>
      <c r="K31" s="80">
        <v>14</v>
      </c>
      <c r="L31" s="79">
        <v>6</v>
      </c>
      <c r="M31" s="78">
        <v>15144</v>
      </c>
      <c r="N31" s="77">
        <v>5704</v>
      </c>
      <c r="O31" s="76">
        <v>2</v>
      </c>
      <c r="P31" s="75">
        <v>0</v>
      </c>
      <c r="Q31" s="74">
        <v>0</v>
      </c>
      <c r="X31" s="548"/>
    </row>
    <row r="32" spans="1:24" s="270" customFormat="1" ht="20.25" customHeight="1" thickBot="1">
      <c r="A32" s="73" t="s">
        <v>3</v>
      </c>
      <c r="B32" s="536">
        <f>SUM(B23:B31)</f>
        <v>1341</v>
      </c>
      <c r="C32" s="537">
        <f>SUM(C23:C31)</f>
        <v>137</v>
      </c>
      <c r="D32" s="537">
        <f>SUM(D23:D31)</f>
        <v>61</v>
      </c>
      <c r="E32" s="533">
        <f>SUM(E23:E31)</f>
        <v>1265</v>
      </c>
      <c r="F32" s="72">
        <f>SUM(F23:F31)</f>
        <v>0</v>
      </c>
      <c r="G32" s="322">
        <f t="shared" si="7"/>
        <v>96.916996047430828</v>
      </c>
      <c r="H32" s="323">
        <f t="shared" si="8"/>
        <v>41.10671936758893</v>
      </c>
      <c r="I32" s="71">
        <f t="shared" ref="I32:Q32" si="22">SUM(I23:I31)</f>
        <v>101</v>
      </c>
      <c r="J32" s="71">
        <f t="shared" si="22"/>
        <v>419</v>
      </c>
      <c r="K32" s="71">
        <f t="shared" si="22"/>
        <v>78</v>
      </c>
      <c r="L32" s="71">
        <f t="shared" si="22"/>
        <v>39</v>
      </c>
      <c r="M32" s="70">
        <f t="shared" si="22"/>
        <v>108709</v>
      </c>
      <c r="N32" s="69">
        <f t="shared" si="22"/>
        <v>46937</v>
      </c>
      <c r="O32" s="68">
        <f t="shared" si="22"/>
        <v>27</v>
      </c>
      <c r="P32" s="67">
        <f t="shared" si="22"/>
        <v>2</v>
      </c>
      <c r="Q32" s="66">
        <f t="shared" si="22"/>
        <v>3</v>
      </c>
      <c r="X32" s="548"/>
    </row>
    <row r="33" spans="1:24" s="270" customFormat="1">
      <c r="A33" s="65" t="s">
        <v>88</v>
      </c>
      <c r="B33" s="45">
        <f>B12</f>
        <v>6695</v>
      </c>
      <c r="C33" s="20">
        <f>C12</f>
        <v>224</v>
      </c>
      <c r="D33" s="20">
        <f>D12</f>
        <v>205</v>
      </c>
      <c r="E33" s="44">
        <f>E12</f>
        <v>6676</v>
      </c>
      <c r="F33" s="64">
        <f>F12</f>
        <v>1733</v>
      </c>
      <c r="G33" s="47">
        <f t="shared" si="7"/>
        <v>98.725470362128263</v>
      </c>
      <c r="H33" s="46">
        <f t="shared" si="8"/>
        <v>66.29577179850294</v>
      </c>
      <c r="I33" s="45">
        <f t="shared" ref="I33:Q33" si="23">I12</f>
        <v>689</v>
      </c>
      <c r="J33" s="20">
        <f t="shared" si="23"/>
        <v>2588</v>
      </c>
      <c r="K33" s="20">
        <f t="shared" si="23"/>
        <v>316</v>
      </c>
      <c r="L33" s="44">
        <f t="shared" si="23"/>
        <v>63</v>
      </c>
      <c r="M33" s="63">
        <f t="shared" si="23"/>
        <v>323940</v>
      </c>
      <c r="N33" s="62">
        <f t="shared" si="23"/>
        <v>228189</v>
      </c>
      <c r="O33" s="61">
        <f t="shared" si="23"/>
        <v>77</v>
      </c>
      <c r="P33" s="60">
        <f t="shared" si="23"/>
        <v>24</v>
      </c>
      <c r="Q33" s="324">
        <f t="shared" si="23"/>
        <v>14</v>
      </c>
      <c r="X33" s="548"/>
    </row>
    <row r="34" spans="1:24" s="270" customFormat="1">
      <c r="A34" s="59" t="s">
        <v>87</v>
      </c>
      <c r="B34" s="58">
        <f>B22</f>
        <v>6376</v>
      </c>
      <c r="C34" s="10">
        <f>C22</f>
        <v>272</v>
      </c>
      <c r="D34" s="10">
        <f>D22</f>
        <v>232</v>
      </c>
      <c r="E34" s="57">
        <f>E22</f>
        <v>6336</v>
      </c>
      <c r="F34" s="56">
        <v>0</v>
      </c>
      <c r="G34" s="47">
        <f t="shared" si="7"/>
        <v>98.027146464646464</v>
      </c>
      <c r="H34" s="46">
        <f t="shared" si="8"/>
        <v>42.424242424242422</v>
      </c>
      <c r="I34" s="45">
        <f t="shared" ref="I34:Q34" si="24">I22</f>
        <v>339</v>
      </c>
      <c r="J34" s="20">
        <f t="shared" si="24"/>
        <v>2349</v>
      </c>
      <c r="K34" s="20">
        <f t="shared" si="24"/>
        <v>313</v>
      </c>
      <c r="L34" s="44">
        <f t="shared" si="24"/>
        <v>125</v>
      </c>
      <c r="M34" s="55">
        <f t="shared" si="24"/>
        <v>1154785</v>
      </c>
      <c r="N34" s="54">
        <f t="shared" si="24"/>
        <v>233203</v>
      </c>
      <c r="O34" s="53">
        <f t="shared" si="24"/>
        <v>121</v>
      </c>
      <c r="P34" s="52">
        <f t="shared" si="24"/>
        <v>11</v>
      </c>
      <c r="Q34" s="292">
        <f t="shared" si="24"/>
        <v>6</v>
      </c>
      <c r="X34" s="548"/>
    </row>
    <row r="35" spans="1:24" s="270" customFormat="1" ht="15" thickBot="1">
      <c r="A35" s="51" t="s">
        <v>86</v>
      </c>
      <c r="B35" s="50">
        <f>B32</f>
        <v>1341</v>
      </c>
      <c r="C35" s="18">
        <f>C32</f>
        <v>137</v>
      </c>
      <c r="D35" s="18">
        <f>D32</f>
        <v>61</v>
      </c>
      <c r="E35" s="49">
        <f>E32</f>
        <v>1265</v>
      </c>
      <c r="F35" s="48">
        <v>0</v>
      </c>
      <c r="G35" s="47">
        <f t="shared" si="7"/>
        <v>96.916996047430828</v>
      </c>
      <c r="H35" s="46">
        <f t="shared" si="8"/>
        <v>41.10671936758893</v>
      </c>
      <c r="I35" s="45">
        <f t="shared" ref="I35:Q35" si="25">I32</f>
        <v>101</v>
      </c>
      <c r="J35" s="20">
        <f t="shared" si="25"/>
        <v>419</v>
      </c>
      <c r="K35" s="20">
        <f t="shared" si="25"/>
        <v>78</v>
      </c>
      <c r="L35" s="44">
        <f t="shared" si="25"/>
        <v>39</v>
      </c>
      <c r="M35" s="43">
        <f t="shared" si="25"/>
        <v>108709</v>
      </c>
      <c r="N35" s="42">
        <f t="shared" si="25"/>
        <v>46937</v>
      </c>
      <c r="O35" s="41">
        <f t="shared" si="25"/>
        <v>27</v>
      </c>
      <c r="P35" s="40">
        <f t="shared" si="25"/>
        <v>2</v>
      </c>
      <c r="Q35" s="325">
        <f t="shared" si="25"/>
        <v>3</v>
      </c>
      <c r="X35" s="548"/>
    </row>
    <row r="36" spans="1:24" s="270" customFormat="1" ht="20.25" customHeight="1" thickBot="1">
      <c r="A36" s="38" t="s">
        <v>51</v>
      </c>
      <c r="B36" s="35">
        <f>SUM(B33:B35)</f>
        <v>14412</v>
      </c>
      <c r="C36" s="34">
        <f>SUM(C33:C35)</f>
        <v>633</v>
      </c>
      <c r="D36" s="34">
        <f>SUM(D33:D35)</f>
        <v>498</v>
      </c>
      <c r="E36" s="39">
        <f>SUM(E33:E35)</f>
        <v>14277</v>
      </c>
      <c r="F36" s="38">
        <f>SUM(F33:F35)</f>
        <v>1733</v>
      </c>
      <c r="G36" s="37">
        <f t="shared" si="7"/>
        <v>98.190369897959187</v>
      </c>
      <c r="H36" s="36">
        <f t="shared" si="8"/>
        <v>51.698022959183675</v>
      </c>
      <c r="I36" s="35">
        <f t="shared" ref="I36:Q36" si="26">SUM(I33:I35)</f>
        <v>1129</v>
      </c>
      <c r="J36" s="34">
        <f t="shared" si="26"/>
        <v>5356</v>
      </c>
      <c r="K36" s="34">
        <f t="shared" si="26"/>
        <v>707</v>
      </c>
      <c r="L36" s="33">
        <f t="shared" si="26"/>
        <v>227</v>
      </c>
      <c r="M36" s="32">
        <f t="shared" si="26"/>
        <v>1587434</v>
      </c>
      <c r="N36" s="31">
        <f t="shared" si="26"/>
        <v>508329</v>
      </c>
      <c r="O36" s="30">
        <f t="shared" si="26"/>
        <v>225</v>
      </c>
      <c r="P36" s="29">
        <f t="shared" si="26"/>
        <v>37</v>
      </c>
      <c r="Q36" s="28">
        <f t="shared" si="26"/>
        <v>23</v>
      </c>
      <c r="R36" s="270">
        <f>SUM(I36:L36)</f>
        <v>7419</v>
      </c>
      <c r="X36" s="548"/>
    </row>
    <row r="37" spans="1:24">
      <c r="F37">
        <f>E36-F36</f>
        <v>12544</v>
      </c>
    </row>
    <row r="39" spans="1:24" ht="58.5" customHeight="1">
      <c r="A39" s="326" t="s">
        <v>85</v>
      </c>
      <c r="B39" s="327" t="s">
        <v>84</v>
      </c>
      <c r="C39" s="327" t="s">
        <v>5</v>
      </c>
      <c r="D39" s="327" t="s">
        <v>6</v>
      </c>
      <c r="E39" s="327" t="s">
        <v>83</v>
      </c>
      <c r="F39" s="327" t="s">
        <v>82</v>
      </c>
      <c r="G39" s="327" t="s">
        <v>81</v>
      </c>
      <c r="H39" s="327" t="s">
        <v>80</v>
      </c>
      <c r="I39" s="327" t="s">
        <v>79</v>
      </c>
      <c r="J39" s="327" t="s">
        <v>78</v>
      </c>
      <c r="K39" s="327" t="s">
        <v>77</v>
      </c>
      <c r="L39" s="327" t="s">
        <v>13</v>
      </c>
      <c r="M39" s="327" t="s">
        <v>148</v>
      </c>
      <c r="N39" s="328"/>
      <c r="O39" s="327" t="s">
        <v>76</v>
      </c>
      <c r="P39" s="910" t="s">
        <v>149</v>
      </c>
      <c r="Q39" s="911"/>
    </row>
    <row r="40" spans="1:24">
      <c r="A40" s="329" t="s">
        <v>74</v>
      </c>
      <c r="B40" s="397">
        <v>10</v>
      </c>
      <c r="C40" s="397">
        <v>0</v>
      </c>
      <c r="D40" s="397">
        <v>0</v>
      </c>
      <c r="E40" s="397">
        <v>10</v>
      </c>
      <c r="F40" s="398">
        <v>0</v>
      </c>
      <c r="G40" s="405">
        <v>100</v>
      </c>
      <c r="H40" s="405">
        <v>10</v>
      </c>
      <c r="I40" s="399">
        <v>0</v>
      </c>
      <c r="J40" s="400">
        <v>1</v>
      </c>
      <c r="K40" s="400">
        <v>1</v>
      </c>
      <c r="L40" s="401">
        <v>0</v>
      </c>
      <c r="M40" s="397">
        <v>887</v>
      </c>
      <c r="N40" s="402">
        <v>659</v>
      </c>
      <c r="O40" s="397">
        <v>0</v>
      </c>
      <c r="P40" s="403" t="s">
        <v>90</v>
      </c>
      <c r="Q40" s="404">
        <v>0</v>
      </c>
    </row>
    <row r="41" spans="1:24">
      <c r="A41" s="329" t="s">
        <v>19</v>
      </c>
      <c r="B41" s="397">
        <v>30</v>
      </c>
      <c r="C41" s="397">
        <v>4</v>
      </c>
      <c r="D41" s="397">
        <v>2</v>
      </c>
      <c r="E41" s="397">
        <v>28</v>
      </c>
      <c r="F41" s="398">
        <v>0</v>
      </c>
      <c r="G41" s="405">
        <v>100</v>
      </c>
      <c r="H41" s="405">
        <v>4</v>
      </c>
      <c r="I41" s="399">
        <v>0</v>
      </c>
      <c r="J41" s="400">
        <v>1</v>
      </c>
      <c r="K41" s="400">
        <v>1</v>
      </c>
      <c r="L41" s="401">
        <v>0</v>
      </c>
      <c r="M41" s="397">
        <v>2562</v>
      </c>
      <c r="N41" s="402">
        <v>1362</v>
      </c>
      <c r="O41" s="397">
        <v>1</v>
      </c>
      <c r="P41" s="403" t="s">
        <v>99</v>
      </c>
      <c r="Q41" s="404">
        <v>2</v>
      </c>
    </row>
    <row r="42" spans="1:24" s="334" customFormat="1">
      <c r="A42" s="330" t="s">
        <v>4</v>
      </c>
      <c r="B42" s="330">
        <f>SUM(B40:B41)</f>
        <v>40</v>
      </c>
      <c r="C42" s="330">
        <f>SUM(C40:C41)</f>
        <v>4</v>
      </c>
      <c r="D42" s="330">
        <f>SUM(D40:D41)</f>
        <v>2</v>
      </c>
      <c r="E42" s="330">
        <f>SUM(E40:E41)</f>
        <v>38</v>
      </c>
      <c r="F42" s="330">
        <f>SUM(F40:F41)</f>
        <v>0</v>
      </c>
      <c r="G42" s="331">
        <f>(E42-F42-L42)*100/(E42-F42)</f>
        <v>100</v>
      </c>
      <c r="H42" s="331">
        <f>(I42+J42)*100/(E42-F42)</f>
        <v>5.2631578947368425</v>
      </c>
      <c r="I42" s="330">
        <f t="shared" ref="I42:Q42" si="27">SUM(I40:I41)</f>
        <v>0</v>
      </c>
      <c r="J42" s="330">
        <f t="shared" si="27"/>
        <v>2</v>
      </c>
      <c r="K42" s="330">
        <f t="shared" si="27"/>
        <v>2</v>
      </c>
      <c r="L42" s="330">
        <f t="shared" si="27"/>
        <v>0</v>
      </c>
      <c r="M42" s="330">
        <f t="shared" si="27"/>
        <v>3449</v>
      </c>
      <c r="N42" s="332">
        <f t="shared" si="27"/>
        <v>2021</v>
      </c>
      <c r="O42" s="330">
        <f t="shared" si="27"/>
        <v>1</v>
      </c>
      <c r="P42" s="333">
        <f t="shared" si="27"/>
        <v>0</v>
      </c>
      <c r="Q42" s="332">
        <f t="shared" si="27"/>
        <v>2</v>
      </c>
    </row>
    <row r="43" spans="1:24">
      <c r="A43" s="335"/>
      <c r="B43" s="335"/>
      <c r="C43" s="335"/>
      <c r="D43" s="335"/>
      <c r="E43" s="335"/>
      <c r="F43" s="335"/>
      <c r="G43" s="336"/>
      <c r="H43" s="336"/>
      <c r="I43" s="335"/>
      <c r="J43" s="335"/>
      <c r="K43" s="335"/>
      <c r="L43" s="335"/>
      <c r="M43" s="335"/>
      <c r="N43" s="337"/>
      <c r="O43" s="335"/>
      <c r="P43" s="338"/>
      <c r="Q43" s="337"/>
    </row>
    <row r="44" spans="1:24">
      <c r="A44" s="337"/>
      <c r="B44" s="337"/>
      <c r="C44" s="337"/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</row>
    <row r="45" spans="1:24" ht="60" customHeight="1">
      <c r="A45" s="339" t="s">
        <v>75</v>
      </c>
      <c r="B45" s="340" t="s">
        <v>0</v>
      </c>
      <c r="C45" s="340" t="s">
        <v>5</v>
      </c>
      <c r="D45" s="340" t="s">
        <v>6</v>
      </c>
      <c r="E45" s="340" t="s">
        <v>42</v>
      </c>
      <c r="F45" s="340" t="s">
        <v>7</v>
      </c>
      <c r="G45" s="340" t="s">
        <v>8</v>
      </c>
      <c r="H45" s="340" t="s">
        <v>9</v>
      </c>
      <c r="I45" s="340" t="s">
        <v>10</v>
      </c>
      <c r="J45" s="340" t="s">
        <v>11</v>
      </c>
      <c r="K45" s="340" t="s">
        <v>12</v>
      </c>
      <c r="L45" s="340" t="s">
        <v>13</v>
      </c>
      <c r="M45" s="912" t="s">
        <v>41</v>
      </c>
      <c r="N45" s="913"/>
      <c r="O45" s="340" t="s">
        <v>14</v>
      </c>
      <c r="P45" s="912" t="s">
        <v>150</v>
      </c>
      <c r="Q45" s="913"/>
      <c r="U45" s="341" t="s">
        <v>151</v>
      </c>
      <c r="V45" s="341" t="s">
        <v>152</v>
      </c>
      <c r="W45" t="s">
        <v>153</v>
      </c>
    </row>
    <row r="46" spans="1:24">
      <c r="A46" s="342" t="s">
        <v>74</v>
      </c>
      <c r="B46" s="166">
        <v>34</v>
      </c>
      <c r="C46" s="166">
        <v>3</v>
      </c>
      <c r="D46" s="166">
        <v>1</v>
      </c>
      <c r="E46" s="166">
        <v>32</v>
      </c>
      <c r="F46" s="343">
        <v>0</v>
      </c>
      <c r="G46" s="344">
        <f>(E46-F46-L46)*100/(E46-0)</f>
        <v>96.875</v>
      </c>
      <c r="H46" s="344">
        <f>(I46+K46)*100/(E46-F46)</f>
        <v>6.25</v>
      </c>
      <c r="I46" s="50">
        <v>0</v>
      </c>
      <c r="J46" s="18">
        <v>6</v>
      </c>
      <c r="K46" s="18">
        <v>2</v>
      </c>
      <c r="L46" s="49">
        <v>1</v>
      </c>
      <c r="M46" s="166">
        <v>504</v>
      </c>
      <c r="N46" s="345">
        <v>455</v>
      </c>
      <c r="O46" s="166">
        <v>1</v>
      </c>
      <c r="P46" s="346" t="s">
        <v>99</v>
      </c>
      <c r="Q46" s="347">
        <v>3</v>
      </c>
      <c r="T46" s="175" t="s">
        <v>154</v>
      </c>
      <c r="U46">
        <v>99</v>
      </c>
      <c r="V46">
        <v>49.4</v>
      </c>
    </row>
    <row r="47" spans="1:24">
      <c r="A47" s="342" t="s">
        <v>19</v>
      </c>
      <c r="B47" s="166">
        <v>61</v>
      </c>
      <c r="C47" s="166">
        <v>2</v>
      </c>
      <c r="D47" s="166">
        <v>0</v>
      </c>
      <c r="E47" s="166">
        <v>59</v>
      </c>
      <c r="F47" s="343">
        <v>0</v>
      </c>
      <c r="G47" s="344">
        <v>98.3</v>
      </c>
      <c r="H47" s="344">
        <v>13.5</v>
      </c>
      <c r="I47" s="50">
        <v>0</v>
      </c>
      <c r="J47" s="18">
        <v>8</v>
      </c>
      <c r="K47" s="18">
        <v>2</v>
      </c>
      <c r="L47" s="49">
        <v>1</v>
      </c>
      <c r="M47" s="166">
        <v>2881</v>
      </c>
      <c r="N47" s="345">
        <v>1929</v>
      </c>
      <c r="O47" s="166">
        <v>1</v>
      </c>
      <c r="P47" s="346" t="s">
        <v>99</v>
      </c>
      <c r="Q47" s="347">
        <v>1</v>
      </c>
      <c r="T47" s="175" t="s">
        <v>155</v>
      </c>
      <c r="U47">
        <v>99</v>
      </c>
      <c r="V47">
        <v>49.2</v>
      </c>
    </row>
    <row r="48" spans="1:24">
      <c r="A48" s="348" t="s">
        <v>4</v>
      </c>
      <c r="B48" s="348">
        <f>SUM(B46:B47)</f>
        <v>95</v>
      </c>
      <c r="C48" s="348">
        <f>SUM(C46:C47)</f>
        <v>5</v>
      </c>
      <c r="D48" s="348">
        <f>SUM(D46:D47)</f>
        <v>1</v>
      </c>
      <c r="E48" s="348">
        <f>SUM(E46:E47)</f>
        <v>91</v>
      </c>
      <c r="F48" s="348">
        <f>SUM(F46:F47)</f>
        <v>0</v>
      </c>
      <c r="G48" s="349">
        <f>(E48-F48-L48)*100/(E48-F48)</f>
        <v>97.802197802197796</v>
      </c>
      <c r="H48" s="349">
        <f>(I48+J48)*100/(E48-F48)</f>
        <v>15.384615384615385</v>
      </c>
      <c r="I48" s="348">
        <f t="shared" ref="I48:Q48" si="28">SUM(I46:I47)</f>
        <v>0</v>
      </c>
      <c r="J48" s="348">
        <f t="shared" si="28"/>
        <v>14</v>
      </c>
      <c r="K48" s="348">
        <f t="shared" si="28"/>
        <v>4</v>
      </c>
      <c r="L48" s="348">
        <f t="shared" si="28"/>
        <v>2</v>
      </c>
      <c r="M48" s="348">
        <f t="shared" si="28"/>
        <v>3385</v>
      </c>
      <c r="N48" s="348">
        <f t="shared" si="28"/>
        <v>2384</v>
      </c>
      <c r="O48" s="348">
        <f t="shared" si="28"/>
        <v>2</v>
      </c>
      <c r="P48" s="348">
        <f t="shared" si="28"/>
        <v>0</v>
      </c>
      <c r="Q48" s="332">
        <f t="shared" si="28"/>
        <v>4</v>
      </c>
      <c r="T48" s="175" t="s">
        <v>156</v>
      </c>
      <c r="U48">
        <v>99</v>
      </c>
      <c r="V48">
        <v>49.1</v>
      </c>
      <c r="W48">
        <v>52.3</v>
      </c>
    </row>
    <row r="49" spans="1:24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T49" s="175" t="s">
        <v>157</v>
      </c>
      <c r="U49">
        <v>99</v>
      </c>
      <c r="V49">
        <v>49.8</v>
      </c>
      <c r="W49">
        <v>52.6</v>
      </c>
    </row>
    <row r="50" spans="1:24" ht="15" thickBot="1">
      <c r="T50" s="175" t="s">
        <v>158</v>
      </c>
      <c r="U50">
        <v>98</v>
      </c>
      <c r="V50">
        <v>50.4</v>
      </c>
      <c r="W50">
        <v>52.8</v>
      </c>
    </row>
    <row r="51" spans="1:24" ht="15" thickBot="1">
      <c r="A51" s="25" t="s">
        <v>51</v>
      </c>
      <c r="B51" s="22">
        <f>B36+B42+B48</f>
        <v>14547</v>
      </c>
      <c r="C51" s="22">
        <f>C36+C42+C48</f>
        <v>642</v>
      </c>
      <c r="D51" s="22">
        <f>D36+D42+D48</f>
        <v>501</v>
      </c>
      <c r="E51" s="22">
        <f>E36+E42+E48</f>
        <v>14406</v>
      </c>
      <c r="F51" s="24">
        <f>F36+F42+F48</f>
        <v>1733</v>
      </c>
      <c r="G51" s="23">
        <f>(E51-F51-L51)*100/(E51-F51)</f>
        <v>98.193008758778504</v>
      </c>
      <c r="H51" s="23">
        <f>(I51+J51)*100/(E51-F51)</f>
        <v>51.298035192929852</v>
      </c>
      <c r="I51" s="22">
        <f t="shared" ref="I51:Q51" si="29">I36+I42+I48</f>
        <v>1129</v>
      </c>
      <c r="J51" s="22">
        <f t="shared" si="29"/>
        <v>5372</v>
      </c>
      <c r="K51" s="22">
        <f t="shared" si="29"/>
        <v>713</v>
      </c>
      <c r="L51" s="21">
        <f t="shared" si="29"/>
        <v>229</v>
      </c>
      <c r="M51" s="21">
        <f t="shared" si="29"/>
        <v>1594268</v>
      </c>
      <c r="N51" s="21">
        <f t="shared" si="29"/>
        <v>512734</v>
      </c>
      <c r="O51" s="21">
        <f t="shared" si="29"/>
        <v>228</v>
      </c>
      <c r="P51" s="21">
        <f t="shared" si="29"/>
        <v>37</v>
      </c>
      <c r="Q51" s="21">
        <f t="shared" si="29"/>
        <v>29</v>
      </c>
      <c r="T51" s="175" t="s">
        <v>159</v>
      </c>
      <c r="U51">
        <v>95.9</v>
      </c>
      <c r="V51">
        <v>45.4</v>
      </c>
      <c r="W51">
        <v>50.22</v>
      </c>
    </row>
    <row r="52" spans="1:24">
      <c r="F52" s="546">
        <f>E51-F51</f>
        <v>12673</v>
      </c>
      <c r="J52">
        <f>(J51+I51)*100/(E51-F51)</f>
        <v>51.298035192929852</v>
      </c>
      <c r="T52" s="175" t="s">
        <v>467</v>
      </c>
      <c r="U52">
        <v>98.2</v>
      </c>
      <c r="V52">
        <v>51.3</v>
      </c>
      <c r="W52">
        <v>50.22</v>
      </c>
    </row>
    <row r="53" spans="1:24">
      <c r="E53" s="870" t="s">
        <v>160</v>
      </c>
      <c r="F53" s="870"/>
      <c r="G53" s="870"/>
      <c r="H53" s="870"/>
      <c r="I53" s="870" t="s">
        <v>161</v>
      </c>
      <c r="J53" s="870"/>
      <c r="K53" s="870"/>
      <c r="L53" s="870"/>
      <c r="Q53" s="6"/>
      <c r="R53" s="6">
        <v>2015</v>
      </c>
      <c r="S53" s="6">
        <v>2016</v>
      </c>
      <c r="T53" s="6">
        <v>2017</v>
      </c>
      <c r="U53" s="6">
        <v>2018</v>
      </c>
      <c r="V53" s="350">
        <v>2019</v>
      </c>
      <c r="W53" s="350">
        <v>2020</v>
      </c>
      <c r="X53" s="350">
        <v>2021</v>
      </c>
    </row>
    <row r="54" spans="1:24">
      <c r="E54" s="6">
        <v>5</v>
      </c>
      <c r="F54" s="6">
        <v>1129</v>
      </c>
      <c r="G54" s="175"/>
      <c r="J54" s="6">
        <v>5</v>
      </c>
      <c r="K54" s="6">
        <v>1129</v>
      </c>
      <c r="Q54" s="6" t="s">
        <v>88</v>
      </c>
      <c r="R54" s="6">
        <v>99.8</v>
      </c>
      <c r="S54" s="6">
        <v>99.6</v>
      </c>
      <c r="T54" s="6">
        <v>98.4</v>
      </c>
      <c r="U54" s="351">
        <v>98.731608320649414</v>
      </c>
      <c r="V54" s="352">
        <v>98.46</v>
      </c>
      <c r="W54" s="352">
        <v>99.3</v>
      </c>
      <c r="X54" s="6">
        <v>98.73</v>
      </c>
    </row>
    <row r="55" spans="1:24">
      <c r="E55" s="6">
        <v>4</v>
      </c>
      <c r="F55" s="6">
        <v>5353</v>
      </c>
      <c r="G55" s="175"/>
      <c r="J55" s="6">
        <v>4</v>
      </c>
      <c r="K55" s="6">
        <v>5369</v>
      </c>
      <c r="Q55" s="6" t="s">
        <v>87</v>
      </c>
      <c r="R55" s="6">
        <v>98.7</v>
      </c>
      <c r="S55" s="6">
        <v>99.2</v>
      </c>
      <c r="T55" s="6">
        <v>98.5</v>
      </c>
      <c r="U55" s="351">
        <v>98.271516024486857</v>
      </c>
      <c r="V55" s="352">
        <v>97.75</v>
      </c>
      <c r="W55" s="352">
        <v>98.49</v>
      </c>
      <c r="X55" s="6">
        <v>98.03</v>
      </c>
    </row>
    <row r="56" spans="1:24">
      <c r="E56" s="6">
        <v>3</v>
      </c>
      <c r="F56" s="353">
        <v>5835</v>
      </c>
      <c r="G56" s="175"/>
      <c r="J56" s="6">
        <v>3</v>
      </c>
      <c r="K56" s="353">
        <v>5946</v>
      </c>
      <c r="Q56" s="6" t="s">
        <v>86</v>
      </c>
      <c r="R56" s="6">
        <v>98.8</v>
      </c>
      <c r="S56" s="6">
        <v>98.7</v>
      </c>
      <c r="T56" s="6">
        <v>99.3</v>
      </c>
      <c r="U56" s="351">
        <v>98.720292504570381</v>
      </c>
      <c r="V56" s="352">
        <v>98.13</v>
      </c>
      <c r="W56" s="352">
        <v>98.78</v>
      </c>
      <c r="X56" s="6">
        <v>96.92</v>
      </c>
    </row>
    <row r="57" spans="1:24">
      <c r="E57" s="6">
        <v>2</v>
      </c>
      <c r="F57" s="6">
        <v>227</v>
      </c>
      <c r="G57" s="175"/>
      <c r="J57" s="6">
        <v>2</v>
      </c>
      <c r="K57" s="6">
        <v>229</v>
      </c>
      <c r="Q57" s="6" t="s">
        <v>50</v>
      </c>
      <c r="R57" s="6">
        <v>99.2</v>
      </c>
      <c r="S57" s="6">
        <v>99.3</v>
      </c>
      <c r="T57" s="6">
        <v>98.5</v>
      </c>
      <c r="U57" s="354">
        <v>98.5</v>
      </c>
      <c r="V57" s="355">
        <v>98.06</v>
      </c>
      <c r="W57" s="355">
        <v>98.83</v>
      </c>
      <c r="X57" s="6">
        <v>98.19</v>
      </c>
    </row>
    <row r="58" spans="1:24">
      <c r="F58">
        <f>SUM(F54:F57)</f>
        <v>12544</v>
      </c>
      <c r="K58">
        <f>SUM(K54:K57)</f>
        <v>12673</v>
      </c>
    </row>
    <row r="59" spans="1:24">
      <c r="E59" s="1" t="s">
        <v>162</v>
      </c>
      <c r="F59" s="1"/>
      <c r="G59" s="356">
        <f>(F54+F55+F56)*100/F58</f>
        <v>98.190369897959187</v>
      </c>
      <c r="J59" s="1" t="s">
        <v>162</v>
      </c>
      <c r="K59" s="1"/>
      <c r="L59" s="356">
        <f>(K54+K55+K56)*100/K58</f>
        <v>98.193008758778504</v>
      </c>
    </row>
    <row r="60" spans="1:24">
      <c r="E60" s="1" t="s">
        <v>163</v>
      </c>
      <c r="F60" s="1"/>
      <c r="G60" s="356">
        <f>(F54+F55)*100/F58</f>
        <v>51.674107142857146</v>
      </c>
      <c r="J60" s="1" t="s">
        <v>163</v>
      </c>
      <c r="K60" s="1"/>
      <c r="L60" s="356">
        <f>(K54+K55)*100/K58</f>
        <v>51.274362818590703</v>
      </c>
      <c r="Q60" s="6"/>
      <c r="R60" s="6">
        <v>2015</v>
      </c>
      <c r="S60" s="6">
        <v>2016</v>
      </c>
      <c r="T60" s="6">
        <v>2017</v>
      </c>
      <c r="U60" s="6">
        <v>2018</v>
      </c>
      <c r="V60" s="350">
        <v>2019</v>
      </c>
      <c r="W60" s="350">
        <v>2020</v>
      </c>
      <c r="X60" s="350">
        <v>2021</v>
      </c>
    </row>
    <row r="61" spans="1:24">
      <c r="E61" s="1" t="s">
        <v>153</v>
      </c>
      <c r="F61" s="1"/>
      <c r="G61" s="1">
        <v>50.39</v>
      </c>
      <c r="J61" s="1" t="s">
        <v>153</v>
      </c>
      <c r="K61" s="1"/>
      <c r="L61" s="1">
        <v>50.22</v>
      </c>
      <c r="Q61" s="6" t="s">
        <v>88</v>
      </c>
      <c r="R61" s="6">
        <v>64</v>
      </c>
      <c r="S61" s="6">
        <v>47</v>
      </c>
      <c r="T61" s="6">
        <v>64.8</v>
      </c>
      <c r="U61" s="357">
        <v>64.434297311009644</v>
      </c>
      <c r="V61" s="355">
        <v>64.98</v>
      </c>
      <c r="W61" s="355">
        <v>69.91</v>
      </c>
      <c r="X61" s="549">
        <v>66.29577179850294</v>
      </c>
    </row>
    <row r="62" spans="1:24">
      <c r="G62" s="1">
        <v>3.48</v>
      </c>
      <c r="L62" s="1">
        <v>3.48</v>
      </c>
      <c r="Q62" s="6" t="s">
        <v>87</v>
      </c>
      <c r="R62" s="6">
        <v>40.799999999999997</v>
      </c>
      <c r="S62" s="6">
        <v>40.799999999999997</v>
      </c>
      <c r="T62" s="6">
        <v>40</v>
      </c>
      <c r="U62" s="357">
        <v>42.509902772776378</v>
      </c>
      <c r="V62" s="355">
        <v>42.1</v>
      </c>
      <c r="W62" s="355">
        <v>45.5</v>
      </c>
      <c r="X62" s="549">
        <v>42.376893939393938</v>
      </c>
    </row>
    <row r="63" spans="1:24">
      <c r="Q63" s="6" t="s">
        <v>86</v>
      </c>
      <c r="R63" s="6">
        <v>38.299999999999997</v>
      </c>
      <c r="S63" s="6">
        <v>39.700000000000003</v>
      </c>
      <c r="T63" s="6">
        <v>38.5</v>
      </c>
      <c r="U63" s="357">
        <v>41.590493601462526</v>
      </c>
      <c r="V63" s="355">
        <v>37.96</v>
      </c>
      <c r="W63" s="355">
        <v>46.75</v>
      </c>
      <c r="X63" s="549">
        <v>41.10671936758893</v>
      </c>
    </row>
    <row r="64" spans="1:24">
      <c r="Q64" s="6" t="s">
        <v>50</v>
      </c>
      <c r="R64" s="6">
        <v>49.4</v>
      </c>
      <c r="S64" s="6">
        <v>49.2</v>
      </c>
      <c r="T64" s="6">
        <v>49.1</v>
      </c>
      <c r="U64" s="357">
        <v>50.576015108593012</v>
      </c>
      <c r="V64" s="355">
        <v>50.42</v>
      </c>
      <c r="W64" s="355">
        <v>55.13</v>
      </c>
      <c r="X64" s="549">
        <v>51.674107142857146</v>
      </c>
    </row>
  </sheetData>
  <mergeCells count="8">
    <mergeCell ref="E53:H53"/>
    <mergeCell ref="I53:L53"/>
    <mergeCell ref="A1:Q1"/>
    <mergeCell ref="M2:N2"/>
    <mergeCell ref="T3:T4"/>
    <mergeCell ref="P39:Q39"/>
    <mergeCell ref="M45:N45"/>
    <mergeCell ref="P45:Q45"/>
  </mergeCells>
  <pageMargins left="0.25" right="0.25" top="0.75" bottom="0.75" header="0.3" footer="0.3"/>
  <pageSetup paperSize="9" scale="4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AT63"/>
  <sheetViews>
    <sheetView zoomScale="90" zoomScaleNormal="90" workbookViewId="0">
      <selection activeCell="Z35" sqref="Z35"/>
    </sheetView>
  </sheetViews>
  <sheetFormatPr defaultColWidth="9.109375" defaultRowHeight="12"/>
  <cols>
    <col min="1" max="1" width="10.5546875" style="8" customWidth="1"/>
    <col min="2" max="5" width="9.109375" style="8"/>
    <col min="6" max="6" width="11.109375" style="8" customWidth="1"/>
    <col min="7" max="9" width="9.109375" style="8"/>
    <col min="10" max="10" width="11.109375" style="8" customWidth="1"/>
    <col min="11" max="11" width="15" style="8" customWidth="1"/>
    <col min="12" max="16384" width="9.109375" style="8"/>
  </cols>
  <sheetData>
    <row r="1" spans="1:46" ht="18">
      <c r="A1" s="916" t="s">
        <v>115</v>
      </c>
      <c r="B1" s="916"/>
      <c r="C1" s="916"/>
      <c r="D1" s="916"/>
      <c r="E1" s="916"/>
      <c r="F1" s="916"/>
      <c r="G1" s="916"/>
      <c r="H1" s="916"/>
      <c r="I1" s="916"/>
      <c r="J1" s="916"/>
    </row>
    <row r="2" spans="1:46" ht="12.6" thickBot="1"/>
    <row r="3" spans="1:46" ht="45" customHeight="1">
      <c r="A3" s="917"/>
      <c r="B3" s="919" t="s">
        <v>134</v>
      </c>
      <c r="C3" s="920"/>
      <c r="D3" s="920"/>
      <c r="E3" s="920"/>
      <c r="F3" s="921"/>
      <c r="G3" s="919" t="s">
        <v>46</v>
      </c>
      <c r="H3" s="920"/>
      <c r="I3" s="920"/>
      <c r="J3" s="921"/>
    </row>
    <row r="4" spans="1:46" ht="12.6" thickBot="1">
      <c r="A4" s="918"/>
      <c r="B4" s="244" t="s">
        <v>15</v>
      </c>
      <c r="C4" s="245" t="s">
        <v>16</v>
      </c>
      <c r="D4" s="245" t="s">
        <v>36</v>
      </c>
      <c r="E4" s="245" t="s">
        <v>43</v>
      </c>
      <c r="F4" s="246" t="s">
        <v>37</v>
      </c>
      <c r="G4" s="244" t="s">
        <v>17</v>
      </c>
      <c r="H4" s="245" t="s">
        <v>18</v>
      </c>
      <c r="I4" s="245" t="s">
        <v>44</v>
      </c>
      <c r="J4" s="246" t="s">
        <v>45</v>
      </c>
      <c r="V4" s="8" t="s">
        <v>105</v>
      </c>
      <c r="W4" s="8" t="s">
        <v>104</v>
      </c>
      <c r="X4" s="8" t="s">
        <v>103</v>
      </c>
      <c r="Y4" s="8" t="s">
        <v>60</v>
      </c>
    </row>
    <row r="5" spans="1:46" ht="14.4">
      <c r="A5" s="212" t="s">
        <v>97</v>
      </c>
      <c r="B5" s="216">
        <v>194</v>
      </c>
      <c r="C5" s="211">
        <v>330</v>
      </c>
      <c r="D5" s="211">
        <v>64</v>
      </c>
      <c r="E5" s="211">
        <v>1</v>
      </c>
      <c r="F5" s="217">
        <v>0</v>
      </c>
      <c r="G5" s="216">
        <v>530</v>
      </c>
      <c r="H5" s="211">
        <v>58</v>
      </c>
      <c r="I5" s="211">
        <v>1</v>
      </c>
      <c r="J5" s="217">
        <v>0</v>
      </c>
      <c r="V5" s="8">
        <f t="shared" ref="V5:V11" si="0">B5+C5+D5+E5+F5</f>
        <v>589</v>
      </c>
      <c r="W5" s="8">
        <f t="shared" ref="W5:W11" si="1">B15+C15+D15+E15+F15</f>
        <v>545</v>
      </c>
      <c r="X5" s="8">
        <f t="shared" ref="X5:X11" si="2">B25+C25+D25+E25+F25</f>
        <v>152</v>
      </c>
      <c r="Y5" s="8">
        <f t="shared" ref="Y5:Y11" si="3">SUM(V5:X5)</f>
        <v>1286</v>
      </c>
      <c r="AA5" s="8">
        <f t="shared" ref="AA5:AA11" si="4">G5+H5+I5+J5</f>
        <v>589</v>
      </c>
      <c r="AB5" s="8">
        <f t="shared" ref="AB5:AB11" si="5">G15+H15+I15+J15</f>
        <v>545</v>
      </c>
      <c r="AC5" s="8">
        <f t="shared" ref="AC5:AC11" si="6">G25+H25+I25+J25</f>
        <v>152</v>
      </c>
      <c r="AD5" s="8">
        <f t="shared" ref="AD5:AD11" si="7">SUM(AA5:AC5)</f>
        <v>1286</v>
      </c>
    </row>
    <row r="6" spans="1:46" s="9" customFormat="1" ht="14.4">
      <c r="A6" s="154" t="s">
        <v>96</v>
      </c>
      <c r="B6" s="218">
        <v>186</v>
      </c>
      <c r="C6" s="148">
        <v>639</v>
      </c>
      <c r="D6" s="148">
        <v>111</v>
      </c>
      <c r="E6" s="148">
        <v>2</v>
      </c>
      <c r="F6" s="219">
        <v>8</v>
      </c>
      <c r="G6" s="218">
        <v>832</v>
      </c>
      <c r="H6" s="148">
        <v>104</v>
      </c>
      <c r="I6" s="148">
        <v>9</v>
      </c>
      <c r="J6" s="219">
        <v>1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>
        <f t="shared" si="0"/>
        <v>946</v>
      </c>
      <c r="W6" s="8">
        <f t="shared" si="1"/>
        <v>1033</v>
      </c>
      <c r="X6" s="8">
        <f t="shared" si="2"/>
        <v>280</v>
      </c>
      <c r="Y6" s="8">
        <f t="shared" si="3"/>
        <v>2259</v>
      </c>
      <c r="Z6" s="8"/>
      <c r="AA6" s="8">
        <f t="shared" si="4"/>
        <v>946</v>
      </c>
      <c r="AB6" s="8">
        <f t="shared" si="5"/>
        <v>1033</v>
      </c>
      <c r="AC6" s="8">
        <f t="shared" si="6"/>
        <v>280</v>
      </c>
      <c r="AD6" s="8">
        <f t="shared" si="7"/>
        <v>2259</v>
      </c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s="9" customFormat="1" ht="14.4">
      <c r="A7" s="154" t="s">
        <v>95</v>
      </c>
      <c r="B7" s="220">
        <v>41</v>
      </c>
      <c r="C7" s="153">
        <v>223</v>
      </c>
      <c r="D7" s="153">
        <v>48</v>
      </c>
      <c r="E7" s="153"/>
      <c r="F7" s="221">
        <v>4</v>
      </c>
      <c r="G7" s="220">
        <v>278</v>
      </c>
      <c r="H7" s="153">
        <v>30</v>
      </c>
      <c r="I7" s="153">
        <v>5</v>
      </c>
      <c r="J7" s="221">
        <v>3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>
        <f t="shared" si="0"/>
        <v>316</v>
      </c>
      <c r="W7" s="8">
        <f t="shared" si="1"/>
        <v>350</v>
      </c>
      <c r="X7" s="8">
        <f t="shared" si="2"/>
        <v>51</v>
      </c>
      <c r="Y7" s="8">
        <f t="shared" si="3"/>
        <v>717</v>
      </c>
      <c r="Z7" s="8"/>
      <c r="AA7" s="8">
        <f t="shared" si="4"/>
        <v>316</v>
      </c>
      <c r="AB7" s="8">
        <f t="shared" si="5"/>
        <v>350</v>
      </c>
      <c r="AC7" s="8">
        <f t="shared" si="6"/>
        <v>51</v>
      </c>
      <c r="AD7" s="8">
        <f t="shared" si="7"/>
        <v>717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</row>
    <row r="8" spans="1:46" s="9" customFormat="1" ht="14.4">
      <c r="A8" s="152" t="s">
        <v>94</v>
      </c>
      <c r="B8" s="222">
        <v>64</v>
      </c>
      <c r="C8" s="151">
        <v>738</v>
      </c>
      <c r="D8" s="151">
        <v>51</v>
      </c>
      <c r="E8" s="151">
        <v>2</v>
      </c>
      <c r="F8" s="223">
        <v>0</v>
      </c>
      <c r="G8" s="222">
        <v>778</v>
      </c>
      <c r="H8" s="151">
        <v>62</v>
      </c>
      <c r="I8" s="151">
        <v>15</v>
      </c>
      <c r="J8" s="223">
        <v>0</v>
      </c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8"/>
      <c r="V8" s="8">
        <f t="shared" si="0"/>
        <v>855</v>
      </c>
      <c r="W8" s="8">
        <f t="shared" si="1"/>
        <v>917</v>
      </c>
      <c r="X8" s="8">
        <f t="shared" si="2"/>
        <v>179</v>
      </c>
      <c r="Y8" s="8">
        <f t="shared" si="3"/>
        <v>1951</v>
      </c>
      <c r="Z8" s="8"/>
      <c r="AA8" s="8">
        <f t="shared" si="4"/>
        <v>855</v>
      </c>
      <c r="AB8" s="8">
        <f t="shared" si="5"/>
        <v>917</v>
      </c>
      <c r="AC8" s="8">
        <f t="shared" si="6"/>
        <v>179</v>
      </c>
      <c r="AD8" s="8">
        <f t="shared" si="7"/>
        <v>1951</v>
      </c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</row>
    <row r="9" spans="1:46" s="9" customFormat="1" ht="14.4">
      <c r="A9" s="154" t="s">
        <v>93</v>
      </c>
      <c r="B9" s="218">
        <v>135</v>
      </c>
      <c r="C9" s="148">
        <v>638</v>
      </c>
      <c r="D9" s="148">
        <v>58</v>
      </c>
      <c r="E9" s="149">
        <v>1</v>
      </c>
      <c r="F9" s="224">
        <v>18</v>
      </c>
      <c r="G9" s="218">
        <v>774</v>
      </c>
      <c r="H9" s="148">
        <v>52</v>
      </c>
      <c r="I9" s="149">
        <v>15</v>
      </c>
      <c r="J9" s="219">
        <v>9</v>
      </c>
      <c r="K9" s="168"/>
      <c r="L9" s="169"/>
      <c r="M9" s="168"/>
      <c r="N9" s="169"/>
      <c r="O9" s="170"/>
      <c r="P9" s="169"/>
      <c r="Q9" s="168"/>
      <c r="R9" s="169"/>
      <c r="S9" s="168"/>
      <c r="T9" s="136"/>
      <c r="U9" s="8"/>
      <c r="V9" s="8">
        <f t="shared" si="0"/>
        <v>850</v>
      </c>
      <c r="W9" s="8">
        <f t="shared" si="1"/>
        <v>810</v>
      </c>
      <c r="X9" s="8">
        <f t="shared" si="2"/>
        <v>141</v>
      </c>
      <c r="Y9" s="167">
        <f t="shared" si="3"/>
        <v>1801</v>
      </c>
      <c r="Z9" s="8"/>
      <c r="AA9" s="8">
        <f t="shared" si="4"/>
        <v>850</v>
      </c>
      <c r="AB9" s="8">
        <f t="shared" si="5"/>
        <v>810</v>
      </c>
      <c r="AC9" s="8">
        <f t="shared" si="6"/>
        <v>141</v>
      </c>
      <c r="AD9" s="8">
        <f t="shared" si="7"/>
        <v>1801</v>
      </c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</row>
    <row r="10" spans="1:46" s="9" customFormat="1" ht="14.4">
      <c r="A10" s="260" t="s">
        <v>92</v>
      </c>
      <c r="B10" s="218">
        <v>125</v>
      </c>
      <c r="C10" s="148">
        <v>426</v>
      </c>
      <c r="D10" s="148">
        <v>57</v>
      </c>
      <c r="E10" s="148">
        <v>0</v>
      </c>
      <c r="F10" s="219">
        <v>8</v>
      </c>
      <c r="G10" s="218">
        <v>545</v>
      </c>
      <c r="H10" s="148">
        <v>60</v>
      </c>
      <c r="I10" s="148">
        <v>7</v>
      </c>
      <c r="J10" s="219">
        <v>4</v>
      </c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8"/>
      <c r="V10" s="8">
        <f t="shared" si="0"/>
        <v>616</v>
      </c>
      <c r="W10" s="8">
        <f t="shared" si="1"/>
        <v>691</v>
      </c>
      <c r="X10" s="8">
        <f t="shared" si="2"/>
        <v>111</v>
      </c>
      <c r="Y10" s="8">
        <f t="shared" si="3"/>
        <v>1418</v>
      </c>
      <c r="Z10" s="8"/>
      <c r="AA10" s="8">
        <f t="shared" si="4"/>
        <v>616</v>
      </c>
      <c r="AB10" s="8">
        <f t="shared" si="5"/>
        <v>691</v>
      </c>
      <c r="AC10" s="8">
        <f t="shared" si="6"/>
        <v>111</v>
      </c>
      <c r="AD10" s="8">
        <f t="shared" si="7"/>
        <v>1418</v>
      </c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</row>
    <row r="11" spans="1:46" s="9" customFormat="1" ht="14.4">
      <c r="A11" s="152" t="s">
        <v>91</v>
      </c>
      <c r="B11" s="443">
        <v>139</v>
      </c>
      <c r="C11" s="444">
        <v>367</v>
      </c>
      <c r="D11" s="444">
        <v>40</v>
      </c>
      <c r="E11" s="444">
        <v>3</v>
      </c>
      <c r="F11" s="445">
        <v>20</v>
      </c>
      <c r="G11" s="444">
        <v>506</v>
      </c>
      <c r="H11" s="444">
        <v>50</v>
      </c>
      <c r="I11" s="444">
        <v>11</v>
      </c>
      <c r="J11" s="445">
        <v>2</v>
      </c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8"/>
      <c r="V11" s="8">
        <f t="shared" si="0"/>
        <v>569</v>
      </c>
      <c r="W11" s="8">
        <f t="shared" si="1"/>
        <v>605</v>
      </c>
      <c r="X11" s="8">
        <f t="shared" si="2"/>
        <v>83</v>
      </c>
      <c r="Y11" s="8">
        <f t="shared" si="3"/>
        <v>1257</v>
      </c>
      <c r="Z11" s="8"/>
      <c r="AA11" s="8">
        <f t="shared" si="4"/>
        <v>569</v>
      </c>
      <c r="AB11" s="8">
        <f t="shared" si="5"/>
        <v>605</v>
      </c>
      <c r="AC11" s="8">
        <f t="shared" si="6"/>
        <v>83</v>
      </c>
      <c r="AD11" s="8">
        <f t="shared" si="7"/>
        <v>1257</v>
      </c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</row>
    <row r="12" spans="1:46" s="9" customFormat="1" ht="14.4">
      <c r="A12" s="152" t="s">
        <v>102</v>
      </c>
      <c r="B12" s="218">
        <v>113</v>
      </c>
      <c r="C12" s="148">
        <v>828</v>
      </c>
      <c r="D12" s="148">
        <v>53</v>
      </c>
      <c r="E12" s="148">
        <v>3</v>
      </c>
      <c r="F12" s="219">
        <v>5</v>
      </c>
      <c r="G12" s="218">
        <v>919</v>
      </c>
      <c r="H12" s="148">
        <v>78</v>
      </c>
      <c r="I12" s="148">
        <v>5</v>
      </c>
      <c r="J12" s="219">
        <v>0</v>
      </c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</row>
    <row r="13" spans="1:46" ht="14.4">
      <c r="A13" s="152" t="s">
        <v>89</v>
      </c>
      <c r="B13" s="218">
        <v>145</v>
      </c>
      <c r="C13" s="148">
        <v>687</v>
      </c>
      <c r="D13" s="148">
        <v>135</v>
      </c>
      <c r="E13" s="148">
        <v>2</v>
      </c>
      <c r="F13" s="219">
        <v>6</v>
      </c>
      <c r="G13" s="218">
        <v>855</v>
      </c>
      <c r="H13" s="148">
        <v>107</v>
      </c>
      <c r="I13" s="148">
        <v>10</v>
      </c>
      <c r="J13" s="219">
        <v>3</v>
      </c>
      <c r="V13" s="8">
        <f>B13+C13+D13+E13+F13</f>
        <v>975</v>
      </c>
      <c r="W13" s="8">
        <f>B23+C23+D23+E23+F23</f>
        <v>953</v>
      </c>
      <c r="X13" s="8">
        <f>B33+C33+D33+E33+F33</f>
        <v>167</v>
      </c>
      <c r="Y13" s="8">
        <f>SUM(V13:X13)</f>
        <v>2095</v>
      </c>
      <c r="AA13" s="8">
        <f>G13+H13+I13+J13</f>
        <v>975</v>
      </c>
      <c r="AB13" s="8">
        <f>G23+H23+I23+J23</f>
        <v>953</v>
      </c>
      <c r="AC13" s="8">
        <f>G33+H33+I33+J33</f>
        <v>167</v>
      </c>
      <c r="AD13" s="8">
        <f>SUM(AA13:AC13)</f>
        <v>2095</v>
      </c>
    </row>
    <row r="14" spans="1:46" ht="13.2">
      <c r="A14" s="213" t="s">
        <v>1</v>
      </c>
      <c r="B14" s="225">
        <f t="shared" ref="B14:J14" si="8">SUM(B5:B13)</f>
        <v>1142</v>
      </c>
      <c r="C14" s="145">
        <f t="shared" si="8"/>
        <v>4876</v>
      </c>
      <c r="D14" s="145">
        <f t="shared" si="8"/>
        <v>617</v>
      </c>
      <c r="E14" s="145">
        <f t="shared" si="8"/>
        <v>14</v>
      </c>
      <c r="F14" s="226">
        <f t="shared" si="8"/>
        <v>69</v>
      </c>
      <c r="G14" s="225">
        <f t="shared" si="8"/>
        <v>6017</v>
      </c>
      <c r="H14" s="145">
        <f t="shared" si="8"/>
        <v>601</v>
      </c>
      <c r="I14" s="145">
        <f t="shared" si="8"/>
        <v>78</v>
      </c>
      <c r="J14" s="226">
        <f t="shared" si="8"/>
        <v>22</v>
      </c>
      <c r="Y14" s="8">
        <f>SUM(Y5:Y13)</f>
        <v>12784</v>
      </c>
      <c r="AD14" s="8">
        <f>SUM(AD5:AD13)</f>
        <v>12784</v>
      </c>
    </row>
    <row r="15" spans="1:46" ht="14.4">
      <c r="A15" s="154" t="s">
        <v>97</v>
      </c>
      <c r="B15" s="218">
        <v>74</v>
      </c>
      <c r="C15" s="148">
        <v>394</v>
      </c>
      <c r="D15" s="148">
        <v>76</v>
      </c>
      <c r="E15" s="148">
        <v>0</v>
      </c>
      <c r="F15" s="219">
        <v>1</v>
      </c>
      <c r="G15" s="218">
        <v>463</v>
      </c>
      <c r="H15" s="148">
        <v>78</v>
      </c>
      <c r="I15" s="148">
        <v>3</v>
      </c>
      <c r="J15" s="219">
        <v>1</v>
      </c>
    </row>
    <row r="16" spans="1:46" ht="14.4">
      <c r="A16" s="154" t="s">
        <v>96</v>
      </c>
      <c r="B16" s="218">
        <v>120</v>
      </c>
      <c r="C16" s="148">
        <v>771</v>
      </c>
      <c r="D16" s="148">
        <v>134</v>
      </c>
      <c r="E16" s="148">
        <v>1</v>
      </c>
      <c r="F16" s="219">
        <v>7</v>
      </c>
      <c r="G16" s="218">
        <v>867</v>
      </c>
      <c r="H16" s="148">
        <v>144</v>
      </c>
      <c r="I16" s="148">
        <v>20</v>
      </c>
      <c r="J16" s="219">
        <v>2</v>
      </c>
    </row>
    <row r="17" spans="1:27" ht="14.4">
      <c r="A17" s="154" t="s">
        <v>95</v>
      </c>
      <c r="B17" s="220">
        <v>25</v>
      </c>
      <c r="C17" s="153">
        <v>266</v>
      </c>
      <c r="D17" s="153">
        <v>51</v>
      </c>
      <c r="E17" s="153"/>
      <c r="F17" s="221">
        <v>8</v>
      </c>
      <c r="G17" s="220">
        <v>294</v>
      </c>
      <c r="H17" s="153">
        <v>45</v>
      </c>
      <c r="I17" s="153">
        <v>9</v>
      </c>
      <c r="J17" s="221">
        <v>2</v>
      </c>
      <c r="Q17" s="155"/>
      <c r="R17" s="156"/>
      <c r="S17" s="156"/>
      <c r="T17" s="156"/>
      <c r="U17" s="156"/>
      <c r="V17" s="155"/>
      <c r="W17" s="155"/>
      <c r="X17" s="155"/>
      <c r="Y17" s="155"/>
      <c r="Z17" s="155"/>
      <c r="AA17" s="155"/>
    </row>
    <row r="18" spans="1:27" ht="14.4">
      <c r="A18" s="152" t="s">
        <v>94</v>
      </c>
      <c r="B18" s="222">
        <v>62</v>
      </c>
      <c r="C18" s="151">
        <v>799</v>
      </c>
      <c r="D18" s="151">
        <v>52</v>
      </c>
      <c r="E18" s="151">
        <v>3</v>
      </c>
      <c r="F18" s="223">
        <v>1</v>
      </c>
      <c r="G18" s="222">
        <v>800</v>
      </c>
      <c r="H18" s="146">
        <v>92</v>
      </c>
      <c r="I18" s="146">
        <v>21</v>
      </c>
      <c r="J18" s="233">
        <v>4</v>
      </c>
      <c r="Q18" s="155"/>
      <c r="R18" s="157"/>
      <c r="S18" s="156"/>
      <c r="T18" s="156"/>
      <c r="U18" s="156"/>
      <c r="V18" s="155"/>
      <c r="W18" s="155"/>
      <c r="X18" s="155"/>
      <c r="Y18" s="155"/>
      <c r="Z18" s="155"/>
      <c r="AA18" s="155"/>
    </row>
    <row r="19" spans="1:27" ht="14.4">
      <c r="A19" s="154" t="s">
        <v>93</v>
      </c>
      <c r="B19" s="218">
        <v>90</v>
      </c>
      <c r="C19" s="148">
        <v>608</v>
      </c>
      <c r="D19" s="148">
        <v>100</v>
      </c>
      <c r="E19" s="149">
        <v>1</v>
      </c>
      <c r="F19" s="224">
        <v>11</v>
      </c>
      <c r="G19" s="218">
        <v>691</v>
      </c>
      <c r="H19" s="148">
        <v>102</v>
      </c>
      <c r="I19" s="149">
        <v>11</v>
      </c>
      <c r="J19" s="219">
        <v>6</v>
      </c>
      <c r="Q19" s="166"/>
      <c r="R19" s="165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14.4">
      <c r="A20" s="214" t="s">
        <v>92</v>
      </c>
      <c r="B20" s="218">
        <v>125</v>
      </c>
      <c r="C20" s="148">
        <v>470</v>
      </c>
      <c r="D20" s="148">
        <v>91</v>
      </c>
      <c r="E20" s="148">
        <v>1</v>
      </c>
      <c r="F20" s="219">
        <v>4</v>
      </c>
      <c r="G20" s="218">
        <v>611</v>
      </c>
      <c r="H20" s="148">
        <v>64</v>
      </c>
      <c r="I20" s="148">
        <v>14</v>
      </c>
      <c r="J20" s="219">
        <v>2</v>
      </c>
      <c r="Q20" s="162"/>
      <c r="R20" s="164"/>
      <c r="S20" s="163"/>
      <c r="T20" s="163"/>
      <c r="U20" s="162"/>
      <c r="V20" s="162"/>
      <c r="W20" s="163"/>
      <c r="X20" s="163"/>
      <c r="Y20" s="163"/>
      <c r="Z20" s="162"/>
      <c r="AA20" s="162"/>
    </row>
    <row r="21" spans="1:27" ht="14.4">
      <c r="A21" s="152" t="s">
        <v>91</v>
      </c>
      <c r="B21" s="446">
        <v>133</v>
      </c>
      <c r="C21" s="447">
        <v>401</v>
      </c>
      <c r="D21" s="447">
        <v>63</v>
      </c>
      <c r="E21" s="447">
        <v>3</v>
      </c>
      <c r="F21" s="448">
        <v>5</v>
      </c>
      <c r="G21" s="447">
        <v>520</v>
      </c>
      <c r="H21" s="447">
        <v>69</v>
      </c>
      <c r="I21" s="447">
        <v>16</v>
      </c>
      <c r="J21" s="448"/>
      <c r="Q21" s="155"/>
      <c r="R21" s="159"/>
      <c r="S21" s="161"/>
      <c r="T21" s="155"/>
      <c r="U21" s="155"/>
      <c r="V21" s="155"/>
      <c r="W21" s="155"/>
      <c r="X21" s="161"/>
      <c r="Y21" s="155"/>
      <c r="Z21" s="155"/>
      <c r="AA21" s="161"/>
    </row>
    <row r="22" spans="1:27" ht="14.4">
      <c r="A22" s="152" t="s">
        <v>102</v>
      </c>
      <c r="B22" s="227">
        <v>50</v>
      </c>
      <c r="C22" s="150">
        <v>416</v>
      </c>
      <c r="D22" s="150">
        <v>48</v>
      </c>
      <c r="E22" s="150">
        <v>1</v>
      </c>
      <c r="F22" s="224">
        <v>4</v>
      </c>
      <c r="G22" s="227">
        <v>468</v>
      </c>
      <c r="H22" s="150">
        <v>40</v>
      </c>
      <c r="I22" s="150">
        <v>11</v>
      </c>
      <c r="J22" s="224">
        <v>0</v>
      </c>
      <c r="Q22" s="155"/>
      <c r="R22" s="159"/>
      <c r="S22" s="161"/>
      <c r="T22" s="155"/>
      <c r="U22" s="155"/>
      <c r="V22" s="155"/>
      <c r="W22" s="155"/>
      <c r="X22" s="161"/>
      <c r="Y22" s="155"/>
      <c r="Z22" s="155"/>
      <c r="AA22" s="161"/>
    </row>
    <row r="23" spans="1:27" ht="14.4">
      <c r="A23" s="152" t="s">
        <v>89</v>
      </c>
      <c r="B23" s="218">
        <v>152</v>
      </c>
      <c r="C23" s="148">
        <v>676</v>
      </c>
      <c r="D23" s="148">
        <v>123</v>
      </c>
      <c r="E23" s="148">
        <v>0</v>
      </c>
      <c r="F23" s="219">
        <v>2</v>
      </c>
      <c r="G23" s="218">
        <v>850</v>
      </c>
      <c r="H23" s="148">
        <v>101</v>
      </c>
      <c r="I23" s="148">
        <v>1</v>
      </c>
      <c r="J23" s="219">
        <v>1</v>
      </c>
      <c r="Q23" s="155"/>
      <c r="R23" s="157"/>
      <c r="S23" s="156"/>
      <c r="T23" s="156"/>
      <c r="U23" s="156"/>
      <c r="V23" s="155"/>
      <c r="W23" s="155"/>
      <c r="X23" s="155"/>
      <c r="Y23" s="155"/>
      <c r="Z23" s="155"/>
      <c r="AA23" s="155"/>
    </row>
    <row r="24" spans="1:27" ht="13.2">
      <c r="A24" s="215" t="s">
        <v>19</v>
      </c>
      <c r="B24" s="228">
        <f t="shared" ref="B24:J24" si="9">SUM(B15:B23)</f>
        <v>831</v>
      </c>
      <c r="C24" s="160">
        <f t="shared" si="9"/>
        <v>4801</v>
      </c>
      <c r="D24" s="160">
        <f t="shared" si="9"/>
        <v>738</v>
      </c>
      <c r="E24" s="160">
        <f t="shared" si="9"/>
        <v>10</v>
      </c>
      <c r="F24" s="229">
        <f t="shared" si="9"/>
        <v>43</v>
      </c>
      <c r="G24" s="228">
        <f t="shared" si="9"/>
        <v>5564</v>
      </c>
      <c r="H24" s="160">
        <f t="shared" si="9"/>
        <v>735</v>
      </c>
      <c r="I24" s="160">
        <f t="shared" si="9"/>
        <v>106</v>
      </c>
      <c r="J24" s="229">
        <f t="shared" si="9"/>
        <v>18</v>
      </c>
      <c r="Q24" s="158"/>
      <c r="R24" s="159"/>
      <c r="S24" s="155"/>
      <c r="T24" s="155"/>
      <c r="U24" s="155"/>
      <c r="V24" s="158"/>
      <c r="W24" s="158"/>
      <c r="X24" s="158"/>
      <c r="Y24" s="158"/>
      <c r="Z24" s="155"/>
      <c r="AA24" s="155"/>
    </row>
    <row r="25" spans="1:27" ht="14.4">
      <c r="A25" s="154" t="s">
        <v>97</v>
      </c>
      <c r="B25" s="230">
        <v>15</v>
      </c>
      <c r="C25" s="147">
        <v>114</v>
      </c>
      <c r="D25" s="147">
        <v>23</v>
      </c>
      <c r="E25" s="147">
        <v>0</v>
      </c>
      <c r="F25" s="231">
        <v>0</v>
      </c>
      <c r="G25" s="230">
        <v>130</v>
      </c>
      <c r="H25" s="147">
        <v>22</v>
      </c>
      <c r="I25" s="147">
        <v>0</v>
      </c>
      <c r="J25" s="231">
        <v>0</v>
      </c>
      <c r="Q25" s="155"/>
      <c r="R25" s="157"/>
      <c r="S25" s="156"/>
      <c r="T25" s="156"/>
      <c r="U25" s="156"/>
      <c r="V25" s="155"/>
      <c r="W25" s="155"/>
      <c r="X25" s="155"/>
      <c r="Y25" s="155"/>
      <c r="Z25" s="155"/>
      <c r="AA25" s="155"/>
    </row>
    <row r="26" spans="1:27" ht="14.4">
      <c r="A26" s="154" t="s">
        <v>96</v>
      </c>
      <c r="B26" s="230">
        <v>30</v>
      </c>
      <c r="C26" s="147">
        <v>190</v>
      </c>
      <c r="D26" s="147">
        <v>58</v>
      </c>
      <c r="E26" s="147">
        <v>0</v>
      </c>
      <c r="F26" s="231">
        <v>2</v>
      </c>
      <c r="G26" s="230">
        <v>214</v>
      </c>
      <c r="H26" s="147">
        <v>51</v>
      </c>
      <c r="I26" s="147">
        <v>13</v>
      </c>
      <c r="J26" s="231">
        <v>2</v>
      </c>
    </row>
    <row r="27" spans="1:27" ht="14.4">
      <c r="A27" s="154" t="s">
        <v>95</v>
      </c>
      <c r="B27" s="232">
        <v>4</v>
      </c>
      <c r="C27" s="146">
        <v>43</v>
      </c>
      <c r="D27" s="146">
        <v>4</v>
      </c>
      <c r="E27" s="146"/>
      <c r="F27" s="233"/>
      <c r="G27" s="220">
        <v>44</v>
      </c>
      <c r="H27" s="153">
        <v>7</v>
      </c>
      <c r="I27" s="153"/>
      <c r="J27" s="221"/>
    </row>
    <row r="28" spans="1:27" ht="14.4">
      <c r="A28" s="152" t="s">
        <v>94</v>
      </c>
      <c r="B28" s="222">
        <v>12</v>
      </c>
      <c r="C28" s="151">
        <v>144</v>
      </c>
      <c r="D28" s="151">
        <v>21</v>
      </c>
      <c r="E28" s="151">
        <v>2</v>
      </c>
      <c r="F28" s="223">
        <v>0</v>
      </c>
      <c r="G28" s="222">
        <v>143</v>
      </c>
      <c r="H28" s="146">
        <v>23</v>
      </c>
      <c r="I28" s="146">
        <v>11</v>
      </c>
      <c r="J28" s="233">
        <v>2</v>
      </c>
    </row>
    <row r="29" spans="1:27" ht="14.4">
      <c r="A29" s="154" t="s">
        <v>93</v>
      </c>
      <c r="B29" s="218">
        <v>8</v>
      </c>
      <c r="C29" s="148">
        <v>106</v>
      </c>
      <c r="D29" s="148">
        <v>26</v>
      </c>
      <c r="E29" s="149">
        <v>0</v>
      </c>
      <c r="F29" s="224">
        <v>1</v>
      </c>
      <c r="G29" s="218">
        <v>111</v>
      </c>
      <c r="H29" s="148">
        <v>23</v>
      </c>
      <c r="I29" s="149">
        <v>7</v>
      </c>
      <c r="J29" s="219">
        <v>0</v>
      </c>
    </row>
    <row r="30" spans="1:27" ht="14.4">
      <c r="A30" s="214" t="s">
        <v>92</v>
      </c>
      <c r="B30" s="230">
        <v>13</v>
      </c>
      <c r="C30" s="147">
        <v>77</v>
      </c>
      <c r="D30" s="147">
        <v>19</v>
      </c>
      <c r="E30" s="147">
        <v>0</v>
      </c>
      <c r="F30" s="231">
        <v>2</v>
      </c>
      <c r="G30" s="230">
        <v>96</v>
      </c>
      <c r="H30" s="147">
        <v>11</v>
      </c>
      <c r="I30" s="147">
        <v>2</v>
      </c>
      <c r="J30" s="231">
        <v>2</v>
      </c>
    </row>
    <row r="31" spans="1:27" ht="14.4">
      <c r="A31" s="152" t="s">
        <v>91</v>
      </c>
      <c r="B31" s="218">
        <v>9</v>
      </c>
      <c r="C31" s="148">
        <v>63</v>
      </c>
      <c r="D31" s="148">
        <v>10</v>
      </c>
      <c r="E31" s="148">
        <v>1</v>
      </c>
      <c r="F31" s="219">
        <v>0</v>
      </c>
      <c r="G31" s="218">
        <v>71</v>
      </c>
      <c r="H31" s="148">
        <v>10</v>
      </c>
      <c r="I31" s="148">
        <v>2</v>
      </c>
      <c r="J31" s="219">
        <v>0</v>
      </c>
    </row>
    <row r="32" spans="1:27" ht="14.4">
      <c r="A32" s="152" t="s">
        <v>102</v>
      </c>
      <c r="B32" s="218">
        <v>11</v>
      </c>
      <c r="C32" s="148">
        <v>63</v>
      </c>
      <c r="D32" s="148">
        <v>21</v>
      </c>
      <c r="E32" s="148">
        <v>6</v>
      </c>
      <c r="F32" s="219">
        <v>0</v>
      </c>
      <c r="G32" s="218">
        <v>74</v>
      </c>
      <c r="H32" s="148">
        <v>27</v>
      </c>
      <c r="I32" s="148">
        <v>0</v>
      </c>
      <c r="J32" s="219">
        <v>0</v>
      </c>
    </row>
    <row r="33" spans="1:10" ht="15" thickBot="1">
      <c r="A33" s="234" t="s">
        <v>89</v>
      </c>
      <c r="B33" s="235">
        <v>32</v>
      </c>
      <c r="C33" s="236">
        <v>127</v>
      </c>
      <c r="D33" s="236">
        <v>7</v>
      </c>
      <c r="E33" s="236">
        <v>0</v>
      </c>
      <c r="F33" s="237">
        <v>1</v>
      </c>
      <c r="G33" s="235">
        <v>158</v>
      </c>
      <c r="H33" s="236">
        <v>8</v>
      </c>
      <c r="I33" s="236">
        <v>1</v>
      </c>
      <c r="J33" s="237">
        <v>0</v>
      </c>
    </row>
    <row r="34" spans="1:10" ht="13.8" thickBot="1">
      <c r="A34" s="240" t="s">
        <v>3</v>
      </c>
      <c r="B34" s="242">
        <f>SUM(B25:B33)</f>
        <v>134</v>
      </c>
      <c r="C34" s="238">
        <f>SUM(C25:C33)</f>
        <v>927</v>
      </c>
      <c r="D34" s="238">
        <f>SUM(D25:D33)</f>
        <v>189</v>
      </c>
      <c r="E34" s="238">
        <v>1</v>
      </c>
      <c r="F34" s="239">
        <f>SUM(F25:F33)</f>
        <v>6</v>
      </c>
      <c r="G34" s="241">
        <f>SUM(G25:G33)</f>
        <v>1041</v>
      </c>
      <c r="H34" s="238">
        <f>SUM(H25:H33)</f>
        <v>182</v>
      </c>
      <c r="I34" s="238">
        <f>SUM(I25:I33)</f>
        <v>36</v>
      </c>
      <c r="J34" s="239">
        <f>SUM(J25:J33)</f>
        <v>6</v>
      </c>
    </row>
    <row r="35" spans="1:10" ht="13.2">
      <c r="B35" s="144"/>
      <c r="C35" s="144"/>
      <c r="D35" s="144"/>
      <c r="E35" s="144"/>
      <c r="F35" s="144"/>
      <c r="G35" s="144"/>
      <c r="H35" s="144"/>
      <c r="I35" s="144"/>
      <c r="J35" s="144"/>
    </row>
    <row r="36" spans="1:10" ht="12" customHeight="1">
      <c r="A36" s="914"/>
      <c r="B36" s="915" t="s">
        <v>114</v>
      </c>
      <c r="C36" s="915"/>
      <c r="D36" s="915"/>
      <c r="E36" s="915"/>
      <c r="F36" s="915"/>
      <c r="G36" s="915" t="s">
        <v>46</v>
      </c>
      <c r="H36" s="915"/>
      <c r="I36" s="915"/>
      <c r="J36" s="915"/>
    </row>
    <row r="37" spans="1:10">
      <c r="A37" s="914"/>
      <c r="B37" s="16" t="s">
        <v>15</v>
      </c>
      <c r="C37" s="16" t="s">
        <v>16</v>
      </c>
      <c r="D37" s="16" t="s">
        <v>36</v>
      </c>
      <c r="E37" s="16" t="s">
        <v>43</v>
      </c>
      <c r="F37" s="16" t="s">
        <v>37</v>
      </c>
      <c r="G37" s="16" t="s">
        <v>17</v>
      </c>
      <c r="H37" s="16" t="s">
        <v>18</v>
      </c>
      <c r="I37" s="16" t="s">
        <v>44</v>
      </c>
      <c r="J37" s="16" t="s">
        <v>45</v>
      </c>
    </row>
    <row r="38" spans="1:10" ht="13.2">
      <c r="A38" s="142" t="s">
        <v>1</v>
      </c>
      <c r="B38" s="141">
        <f t="shared" ref="B38:J38" si="10">B14</f>
        <v>1142</v>
      </c>
      <c r="C38" s="141">
        <f t="shared" si="10"/>
        <v>4876</v>
      </c>
      <c r="D38" s="141">
        <f t="shared" si="10"/>
        <v>617</v>
      </c>
      <c r="E38" s="141">
        <f t="shared" si="10"/>
        <v>14</v>
      </c>
      <c r="F38" s="141">
        <f t="shared" si="10"/>
        <v>69</v>
      </c>
      <c r="G38" s="141">
        <f t="shared" si="10"/>
        <v>6017</v>
      </c>
      <c r="H38" s="141">
        <f t="shared" si="10"/>
        <v>601</v>
      </c>
      <c r="I38" s="141">
        <f t="shared" si="10"/>
        <v>78</v>
      </c>
      <c r="J38" s="141">
        <f t="shared" si="10"/>
        <v>22</v>
      </c>
    </row>
    <row r="39" spans="1:10" ht="13.2">
      <c r="A39" s="143" t="s">
        <v>19</v>
      </c>
      <c r="B39" s="141">
        <f t="shared" ref="B39:J39" si="11">B24</f>
        <v>831</v>
      </c>
      <c r="C39" s="141">
        <f t="shared" si="11"/>
        <v>4801</v>
      </c>
      <c r="D39" s="141">
        <f t="shared" si="11"/>
        <v>738</v>
      </c>
      <c r="E39" s="141">
        <f t="shared" si="11"/>
        <v>10</v>
      </c>
      <c r="F39" s="141">
        <f t="shared" si="11"/>
        <v>43</v>
      </c>
      <c r="G39" s="141">
        <f t="shared" si="11"/>
        <v>5564</v>
      </c>
      <c r="H39" s="141">
        <f t="shared" si="11"/>
        <v>735</v>
      </c>
      <c r="I39" s="141">
        <f t="shared" si="11"/>
        <v>106</v>
      </c>
      <c r="J39" s="141">
        <f t="shared" si="11"/>
        <v>18</v>
      </c>
    </row>
    <row r="40" spans="1:10" ht="13.2">
      <c r="A40" s="142" t="s">
        <v>3</v>
      </c>
      <c r="B40" s="141">
        <f t="shared" ref="B40:J40" si="12">B34</f>
        <v>134</v>
      </c>
      <c r="C40" s="141">
        <f t="shared" si="12"/>
        <v>927</v>
      </c>
      <c r="D40" s="141">
        <f t="shared" si="12"/>
        <v>189</v>
      </c>
      <c r="E40" s="141">
        <f t="shared" si="12"/>
        <v>1</v>
      </c>
      <c r="F40" s="141">
        <f t="shared" si="12"/>
        <v>6</v>
      </c>
      <c r="G40" s="141">
        <f t="shared" si="12"/>
        <v>1041</v>
      </c>
      <c r="H40" s="141">
        <f t="shared" si="12"/>
        <v>182</v>
      </c>
      <c r="I40" s="141">
        <f t="shared" si="12"/>
        <v>36</v>
      </c>
      <c r="J40" s="141">
        <f t="shared" si="12"/>
        <v>6</v>
      </c>
    </row>
    <row r="41" spans="1:10" ht="13.2">
      <c r="A41" s="140" t="s">
        <v>4</v>
      </c>
      <c r="B41" s="139">
        <f t="shared" ref="B41:J41" si="13">SUM(B38:B40)</f>
        <v>2107</v>
      </c>
      <c r="C41" s="139">
        <f t="shared" si="13"/>
        <v>10604</v>
      </c>
      <c r="D41" s="139">
        <f t="shared" si="13"/>
        <v>1544</v>
      </c>
      <c r="E41" s="139">
        <f t="shared" si="13"/>
        <v>25</v>
      </c>
      <c r="F41" s="139">
        <f t="shared" si="13"/>
        <v>118</v>
      </c>
      <c r="G41" s="139">
        <f t="shared" si="13"/>
        <v>12622</v>
      </c>
      <c r="H41" s="139">
        <f t="shared" si="13"/>
        <v>1518</v>
      </c>
      <c r="I41" s="139">
        <f t="shared" si="13"/>
        <v>220</v>
      </c>
      <c r="J41" s="139">
        <f t="shared" si="13"/>
        <v>46</v>
      </c>
    </row>
    <row r="42" spans="1:10">
      <c r="C42" s="8">
        <f>B41+C41+D41+E41+F41</f>
        <v>14398</v>
      </c>
      <c r="H42" s="8">
        <f>G41+H41+I41+J41</f>
        <v>14406</v>
      </c>
    </row>
    <row r="43" spans="1:10">
      <c r="A43" s="136"/>
      <c r="B43" s="136"/>
      <c r="C43" s="136"/>
      <c r="D43" s="136"/>
      <c r="E43" s="136"/>
      <c r="F43" s="136"/>
      <c r="G43" s="136"/>
      <c r="H43" s="136"/>
      <c r="I43" s="136"/>
      <c r="J43" s="136"/>
    </row>
    <row r="44" spans="1:10">
      <c r="A44" s="138"/>
      <c r="B44" s="138"/>
      <c r="C44" s="138">
        <v>12552</v>
      </c>
      <c r="D44" s="138"/>
      <c r="E44" s="138"/>
      <c r="F44" s="138"/>
      <c r="G44" s="138"/>
      <c r="H44" s="138"/>
      <c r="I44" s="138">
        <v>12552</v>
      </c>
      <c r="J44" s="137"/>
    </row>
    <row r="45" spans="1:10">
      <c r="A45" s="8">
        <v>1225</v>
      </c>
      <c r="B45" s="136"/>
      <c r="C45" s="136"/>
      <c r="D45" s="136"/>
      <c r="E45" s="136"/>
      <c r="F45" s="136"/>
      <c r="G45" s="136"/>
      <c r="H45" s="136"/>
      <c r="I45" s="136"/>
      <c r="J45" s="136"/>
    </row>
    <row r="46" spans="1:10">
      <c r="A46" s="8">
        <v>2149</v>
      </c>
    </row>
    <row r="47" spans="1:10">
      <c r="A47" s="8">
        <v>767</v>
      </c>
      <c r="B47" s="8">
        <f>SUM(B41:C41)</f>
        <v>12711</v>
      </c>
      <c r="C47" s="135">
        <f>B47*100/C44</f>
        <v>101.26673040152964</v>
      </c>
    </row>
    <row r="48" spans="1:10">
      <c r="A48" s="8">
        <v>1652</v>
      </c>
      <c r="F48" s="16">
        <v>1</v>
      </c>
      <c r="G48" s="134">
        <f>B41*100/C44</f>
        <v>16.7861695347355</v>
      </c>
    </row>
    <row r="49" spans="1:7">
      <c r="A49" s="8">
        <v>1373</v>
      </c>
      <c r="F49" s="16">
        <v>2</v>
      </c>
      <c r="G49" s="134">
        <f>C41*100/C44</f>
        <v>84.480560866794136</v>
      </c>
    </row>
    <row r="50" spans="1:7">
      <c r="A50" s="8">
        <v>1360</v>
      </c>
      <c r="F50" s="16">
        <v>3</v>
      </c>
      <c r="G50" s="134">
        <f>D41*100/C44</f>
        <v>12.300828553218611</v>
      </c>
    </row>
    <row r="51" spans="1:7">
      <c r="A51" s="8">
        <v>1237</v>
      </c>
      <c r="F51" s="16">
        <v>4</v>
      </c>
      <c r="G51" s="134">
        <f>E41*100/C44</f>
        <v>0.19917144678138943</v>
      </c>
    </row>
    <row r="52" spans="1:7">
      <c r="A52" s="8">
        <v>1027</v>
      </c>
      <c r="F52" s="16">
        <v>5</v>
      </c>
      <c r="G52" s="134">
        <f>F41*100/C44</f>
        <v>0.94008922880815804</v>
      </c>
    </row>
    <row r="53" spans="1:7">
      <c r="A53" s="8">
        <v>1762</v>
      </c>
      <c r="F53" s="243"/>
    </row>
    <row r="54" spans="1:7">
      <c r="A54" s="8" t="s">
        <v>97</v>
      </c>
      <c r="B54" s="8">
        <f t="shared" ref="B54:B62" si="14">B5+C5+B15+C15+B25+C25</f>
        <v>1121</v>
      </c>
      <c r="C54" s="133">
        <f t="shared" ref="C54:C60" si="15">B54*100/A45</f>
        <v>91.510204081632651</v>
      </c>
    </row>
    <row r="55" spans="1:7">
      <c r="A55" s="8" t="s">
        <v>96</v>
      </c>
      <c r="B55" s="8">
        <f t="shared" si="14"/>
        <v>1936</v>
      </c>
      <c r="C55" s="133">
        <f t="shared" si="15"/>
        <v>90.088413215449052</v>
      </c>
    </row>
    <row r="56" spans="1:7">
      <c r="A56" s="8" t="s">
        <v>95</v>
      </c>
      <c r="B56" s="8">
        <f t="shared" si="14"/>
        <v>602</v>
      </c>
      <c r="C56" s="133">
        <f t="shared" si="15"/>
        <v>78.487614080834419</v>
      </c>
    </row>
    <row r="57" spans="1:7">
      <c r="A57" s="8" t="s">
        <v>94</v>
      </c>
      <c r="B57" s="8">
        <f t="shared" si="14"/>
        <v>1819</v>
      </c>
      <c r="C57" s="132">
        <f t="shared" si="15"/>
        <v>110.10895883777239</v>
      </c>
    </row>
    <row r="58" spans="1:7">
      <c r="A58" s="8" t="s">
        <v>93</v>
      </c>
      <c r="B58" s="8">
        <f t="shared" si="14"/>
        <v>1585</v>
      </c>
      <c r="C58" s="132">
        <f t="shared" si="15"/>
        <v>115.44064093226511</v>
      </c>
    </row>
    <row r="59" spans="1:7">
      <c r="A59" s="8" t="s">
        <v>92</v>
      </c>
      <c r="B59" s="8">
        <f t="shared" si="14"/>
        <v>1236</v>
      </c>
      <c r="C59" s="132">
        <f t="shared" si="15"/>
        <v>90.882352941176464</v>
      </c>
    </row>
    <row r="60" spans="1:7">
      <c r="A60" s="8" t="s">
        <v>91</v>
      </c>
      <c r="B60" s="8">
        <f t="shared" si="14"/>
        <v>1112</v>
      </c>
      <c r="C60" s="132">
        <f t="shared" si="15"/>
        <v>89.894907033144705</v>
      </c>
    </row>
    <row r="61" spans="1:7">
      <c r="A61" s="8" t="s">
        <v>102</v>
      </c>
      <c r="B61" s="8">
        <f t="shared" si="14"/>
        <v>1481</v>
      </c>
      <c r="C61" s="132">
        <f>B61*100/A53</f>
        <v>84.052213393870602</v>
      </c>
    </row>
    <row r="62" spans="1:7">
      <c r="A62" s="8" t="s">
        <v>89</v>
      </c>
      <c r="B62" s="8">
        <f t="shared" si="14"/>
        <v>1819</v>
      </c>
      <c r="C62" s="132">
        <f>B62*100/A53</f>
        <v>103.23496027241771</v>
      </c>
    </row>
    <row r="63" spans="1:7">
      <c r="B63" s="8">
        <f>SUM(B54:B62)</f>
        <v>12711</v>
      </c>
    </row>
  </sheetData>
  <mergeCells count="7">
    <mergeCell ref="A36:A37"/>
    <mergeCell ref="B36:F36"/>
    <mergeCell ref="G36:J36"/>
    <mergeCell ref="A1:J1"/>
    <mergeCell ref="A3:A4"/>
    <mergeCell ref="B3:F3"/>
    <mergeCell ref="G3:J3"/>
  </mergeCells>
  <pageMargins left="0.7" right="0.7" top="0.75" bottom="0.75" header="0.3" footer="0.3"/>
  <pageSetup paperSize="9" scale="9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F6"/>
  <sheetViews>
    <sheetView zoomScaleNormal="100" zoomScaleSheetLayoutView="100" workbookViewId="0">
      <selection activeCell="L11" sqref="L11"/>
    </sheetView>
  </sheetViews>
  <sheetFormatPr defaultRowHeight="14.4"/>
  <cols>
    <col min="1" max="1" width="3.33203125" customWidth="1"/>
    <col min="2" max="2" width="32.88671875" customWidth="1"/>
    <col min="3" max="3" width="6.88671875" customWidth="1"/>
    <col min="4" max="4" width="36.88671875" customWidth="1"/>
    <col min="5" max="5" width="17.6640625" customWidth="1"/>
  </cols>
  <sheetData>
    <row r="1" spans="1:6" ht="48.75" customHeight="1">
      <c r="A1" s="922" t="s">
        <v>168</v>
      </c>
      <c r="B1" s="922"/>
      <c r="C1" s="922"/>
      <c r="D1" s="922"/>
      <c r="E1" s="922"/>
    </row>
    <row r="3" spans="1:6" ht="28.8">
      <c r="A3" s="4" t="s">
        <v>20</v>
      </c>
      <c r="B3" s="4" t="s">
        <v>21</v>
      </c>
      <c r="C3" s="4" t="s">
        <v>22</v>
      </c>
      <c r="D3" s="4" t="s">
        <v>23</v>
      </c>
      <c r="E3" s="4" t="s">
        <v>24</v>
      </c>
    </row>
    <row r="4" spans="1:6" ht="31.5" customHeight="1">
      <c r="A4" s="7"/>
      <c r="B4" s="253" t="s">
        <v>258</v>
      </c>
      <c r="C4" s="253" t="s">
        <v>259</v>
      </c>
      <c r="D4" s="253" t="s">
        <v>260</v>
      </c>
      <c r="E4" s="253" t="s">
        <v>261</v>
      </c>
      <c r="F4" s="417" t="s">
        <v>255</v>
      </c>
    </row>
    <row r="6" spans="1:6">
      <c r="B6" s="144"/>
    </row>
  </sheetData>
  <mergeCells count="1">
    <mergeCell ref="A1:E1"/>
  </mergeCell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Y223"/>
  <sheetViews>
    <sheetView topLeftCell="A73" workbookViewId="0">
      <selection activeCell="M25" sqref="M25"/>
    </sheetView>
  </sheetViews>
  <sheetFormatPr defaultRowHeight="14.4"/>
  <cols>
    <col min="1" max="1" width="3.6640625" customWidth="1"/>
    <col min="2" max="2" width="31.44140625" customWidth="1"/>
    <col min="3" max="3" width="11.33203125" customWidth="1"/>
    <col min="4" max="4" width="22.44140625" customWidth="1"/>
    <col min="5" max="5" width="8.88671875" customWidth="1"/>
    <col min="6" max="6" width="27.88671875" customWidth="1"/>
    <col min="7" max="7" width="23" customWidth="1"/>
    <col min="8" max="8" width="5.33203125" customWidth="1"/>
    <col min="9" max="9" width="15.44140625" customWidth="1"/>
    <col min="10" max="10" width="44.88671875" customWidth="1"/>
    <col min="11" max="11" width="22.33203125" customWidth="1"/>
    <col min="12" max="12" width="13.5546875" customWidth="1"/>
    <col min="13" max="13" width="10.109375" bestFit="1" customWidth="1"/>
  </cols>
  <sheetData>
    <row r="1" spans="1:25" ht="36.75" customHeight="1">
      <c r="A1" s="932" t="s">
        <v>169</v>
      </c>
      <c r="B1" s="932"/>
      <c r="C1" s="932"/>
      <c r="D1" s="932"/>
      <c r="E1" s="932"/>
      <c r="F1" s="932"/>
      <c r="G1" s="932"/>
      <c r="H1" s="932"/>
      <c r="I1" s="932"/>
      <c r="J1" s="932"/>
      <c r="K1" s="93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81.75" customHeight="1">
      <c r="A2" s="588" t="s">
        <v>20</v>
      </c>
      <c r="B2" s="587" t="s">
        <v>117</v>
      </c>
      <c r="C2" s="587" t="s">
        <v>25</v>
      </c>
      <c r="D2" s="587" t="s">
        <v>118</v>
      </c>
      <c r="E2" s="587" t="s">
        <v>119</v>
      </c>
      <c r="F2" s="587" t="s">
        <v>120</v>
      </c>
      <c r="G2" s="587" t="s">
        <v>121</v>
      </c>
      <c r="H2" s="587" t="s">
        <v>122</v>
      </c>
      <c r="I2" s="587" t="s">
        <v>123</v>
      </c>
      <c r="J2" s="587" t="s">
        <v>116</v>
      </c>
      <c r="K2" s="586" t="s">
        <v>164</v>
      </c>
    </row>
    <row r="3" spans="1:25" s="268" customFormat="1" ht="10.199999999999999">
      <c r="A3" s="358">
        <v>1</v>
      </c>
      <c r="B3" s="358">
        <v>2</v>
      </c>
      <c r="C3" s="358">
        <v>3</v>
      </c>
      <c r="D3" s="358">
        <v>4</v>
      </c>
      <c r="E3" s="358">
        <v>5</v>
      </c>
      <c r="F3" s="358">
        <v>6</v>
      </c>
      <c r="G3" s="358">
        <v>7</v>
      </c>
      <c r="H3" s="358">
        <v>8</v>
      </c>
      <c r="I3" s="358">
        <v>9</v>
      </c>
      <c r="J3" s="358">
        <v>10</v>
      </c>
      <c r="K3" s="359">
        <v>11</v>
      </c>
      <c r="R3" s="360" t="s">
        <v>125</v>
      </c>
      <c r="S3" s="360" t="s">
        <v>127</v>
      </c>
      <c r="T3" s="360"/>
    </row>
    <row r="4" spans="1:25" s="268" customFormat="1" ht="13.2">
      <c r="A4" s="553">
        <v>1</v>
      </c>
      <c r="B4" s="262" t="s">
        <v>760</v>
      </c>
      <c r="C4" s="552">
        <v>41599</v>
      </c>
      <c r="D4" s="574" t="s">
        <v>491</v>
      </c>
      <c r="E4" s="262"/>
      <c r="F4" s="262" t="s">
        <v>756</v>
      </c>
      <c r="G4" s="262" t="s">
        <v>489</v>
      </c>
      <c r="H4" s="262">
        <v>1</v>
      </c>
      <c r="I4" s="555"/>
      <c r="J4" s="262" t="s">
        <v>182</v>
      </c>
      <c r="K4" s="262" t="s">
        <v>742</v>
      </c>
      <c r="R4" s="360"/>
      <c r="S4" s="360"/>
      <c r="T4" s="360"/>
    </row>
    <row r="5" spans="1:25" s="268" customFormat="1" ht="13.2">
      <c r="A5" s="553">
        <v>2</v>
      </c>
      <c r="B5" s="262" t="s">
        <v>759</v>
      </c>
      <c r="C5" s="552">
        <v>40971</v>
      </c>
      <c r="D5" s="574" t="s">
        <v>491</v>
      </c>
      <c r="E5" s="262"/>
      <c r="F5" s="262" t="s">
        <v>758</v>
      </c>
      <c r="G5" s="262" t="s">
        <v>489</v>
      </c>
      <c r="H5" s="262">
        <v>3</v>
      </c>
      <c r="I5" s="555"/>
      <c r="J5" s="262" t="s">
        <v>182</v>
      </c>
      <c r="K5" s="262" t="s">
        <v>742</v>
      </c>
      <c r="R5" s="360"/>
      <c r="S5" s="360"/>
      <c r="T5" s="360"/>
    </row>
    <row r="6" spans="1:25" s="268" customFormat="1" ht="13.2">
      <c r="A6" s="553">
        <v>3</v>
      </c>
      <c r="B6" s="262" t="s">
        <v>757</v>
      </c>
      <c r="C6" s="552">
        <v>40726</v>
      </c>
      <c r="D6" s="574" t="s">
        <v>491</v>
      </c>
      <c r="E6" s="262"/>
      <c r="F6" s="262" t="s">
        <v>756</v>
      </c>
      <c r="G6" s="262" t="s">
        <v>489</v>
      </c>
      <c r="H6" s="262">
        <v>3</v>
      </c>
      <c r="I6" s="555"/>
      <c r="J6" s="262" t="s">
        <v>182</v>
      </c>
      <c r="K6" s="262" t="s">
        <v>742</v>
      </c>
      <c r="R6" s="360"/>
      <c r="S6" s="360"/>
      <c r="T6" s="360"/>
    </row>
    <row r="7" spans="1:25" s="268" customFormat="1" ht="13.2">
      <c r="A7" s="553">
        <v>4</v>
      </c>
      <c r="B7" s="551" t="s">
        <v>755</v>
      </c>
      <c r="C7" s="552">
        <v>39820</v>
      </c>
      <c r="D7" s="574" t="s">
        <v>125</v>
      </c>
      <c r="E7" s="262" t="s">
        <v>130</v>
      </c>
      <c r="F7" s="262" t="s">
        <v>754</v>
      </c>
      <c r="G7" s="262" t="s">
        <v>489</v>
      </c>
      <c r="H7" s="262">
        <v>6</v>
      </c>
      <c r="I7" s="555"/>
      <c r="J7" s="262" t="s">
        <v>182</v>
      </c>
      <c r="K7" s="262" t="s">
        <v>742</v>
      </c>
      <c r="R7" s="360"/>
      <c r="S7" s="360"/>
      <c r="T7" s="360"/>
    </row>
    <row r="8" spans="1:25" s="268" customFormat="1" ht="13.2">
      <c r="A8" s="553">
        <v>5</v>
      </c>
      <c r="B8" s="555" t="s">
        <v>753</v>
      </c>
      <c r="C8" s="567">
        <v>38779</v>
      </c>
      <c r="D8" s="574" t="s">
        <v>125</v>
      </c>
      <c r="E8" s="262" t="s">
        <v>130</v>
      </c>
      <c r="F8" s="262" t="s">
        <v>752</v>
      </c>
      <c r="G8" s="262" t="s">
        <v>489</v>
      </c>
      <c r="H8" s="262">
        <v>8</v>
      </c>
      <c r="I8" s="555"/>
      <c r="J8" s="262" t="s">
        <v>182</v>
      </c>
      <c r="K8" s="262" t="s">
        <v>742</v>
      </c>
      <c r="R8" s="360"/>
      <c r="S8" s="360"/>
      <c r="T8" s="360"/>
    </row>
    <row r="9" spans="1:25" s="268" customFormat="1" ht="13.2">
      <c r="A9" s="553">
        <v>6</v>
      </c>
      <c r="B9" s="555" t="s">
        <v>751</v>
      </c>
      <c r="C9" s="556">
        <v>38283</v>
      </c>
      <c r="D9" s="574" t="s">
        <v>125</v>
      </c>
      <c r="E9" s="262" t="s">
        <v>130</v>
      </c>
      <c r="F9" s="262" t="s">
        <v>750</v>
      </c>
      <c r="G9" s="262" t="s">
        <v>489</v>
      </c>
      <c r="H9" s="262">
        <v>10</v>
      </c>
      <c r="I9" s="555"/>
      <c r="J9" s="262" t="s">
        <v>182</v>
      </c>
      <c r="K9" s="262" t="s">
        <v>742</v>
      </c>
      <c r="R9" s="360"/>
      <c r="S9" s="360"/>
      <c r="T9" s="360"/>
    </row>
    <row r="10" spans="1:25" s="268" customFormat="1" ht="15" customHeight="1">
      <c r="A10" s="553">
        <v>7</v>
      </c>
      <c r="B10" s="555" t="s">
        <v>749</v>
      </c>
      <c r="C10" s="556">
        <v>38163</v>
      </c>
      <c r="D10" s="574" t="s">
        <v>527</v>
      </c>
      <c r="E10" s="262"/>
      <c r="F10" s="262" t="s">
        <v>747</v>
      </c>
      <c r="G10" s="262" t="s">
        <v>746</v>
      </c>
      <c r="H10" s="262">
        <v>10</v>
      </c>
      <c r="I10" s="555"/>
      <c r="J10" s="262" t="s">
        <v>177</v>
      </c>
      <c r="K10" s="262" t="s">
        <v>742</v>
      </c>
      <c r="R10" s="360"/>
      <c r="S10" s="360"/>
      <c r="T10" s="360"/>
    </row>
    <row r="11" spans="1:25" s="268" customFormat="1" ht="13.2">
      <c r="A11" s="553">
        <v>8</v>
      </c>
      <c r="B11" s="555" t="s">
        <v>748</v>
      </c>
      <c r="C11" s="556">
        <v>38156</v>
      </c>
      <c r="D11" s="574" t="s">
        <v>527</v>
      </c>
      <c r="E11" s="262"/>
      <c r="F11" s="262" t="s">
        <v>747</v>
      </c>
      <c r="G11" s="262" t="s">
        <v>746</v>
      </c>
      <c r="H11" s="262">
        <v>10</v>
      </c>
      <c r="I11" s="555"/>
      <c r="J11" s="262" t="s">
        <v>177</v>
      </c>
      <c r="K11" s="262" t="s">
        <v>742</v>
      </c>
      <c r="R11" s="360"/>
      <c r="S11" s="360"/>
      <c r="T11" s="360"/>
    </row>
    <row r="12" spans="1:25" s="268" customFormat="1" ht="13.2">
      <c r="A12" s="553">
        <v>9</v>
      </c>
      <c r="B12" s="262" t="s">
        <v>745</v>
      </c>
      <c r="C12" s="552">
        <v>37894</v>
      </c>
      <c r="D12" s="574" t="s">
        <v>131</v>
      </c>
      <c r="E12" s="262"/>
      <c r="F12" s="262" t="s">
        <v>744</v>
      </c>
      <c r="G12" s="551" t="s">
        <v>743</v>
      </c>
      <c r="H12" s="262">
        <v>10</v>
      </c>
      <c r="I12" s="551"/>
      <c r="J12" s="551" t="s">
        <v>177</v>
      </c>
      <c r="K12" s="262" t="s">
        <v>742</v>
      </c>
      <c r="R12" s="360"/>
      <c r="S12" s="360"/>
      <c r="T12" s="360"/>
    </row>
    <row r="13" spans="1:25" s="268" customFormat="1" ht="13.2">
      <c r="A13" s="553">
        <v>10</v>
      </c>
      <c r="B13" s="581" t="s">
        <v>741</v>
      </c>
      <c r="C13" s="584">
        <v>41442</v>
      </c>
      <c r="D13" s="582" t="s">
        <v>499</v>
      </c>
      <c r="E13" s="581" t="s">
        <v>128</v>
      </c>
      <c r="F13" s="581" t="s">
        <v>740</v>
      </c>
      <c r="G13" s="581" t="s">
        <v>467</v>
      </c>
      <c r="H13" s="581">
        <v>1</v>
      </c>
      <c r="I13" s="581" t="s">
        <v>540</v>
      </c>
      <c r="J13" s="585" t="s">
        <v>729</v>
      </c>
      <c r="K13" s="583" t="s">
        <v>135</v>
      </c>
      <c r="R13" s="360"/>
      <c r="S13" s="360"/>
      <c r="T13" s="360"/>
    </row>
    <row r="14" spans="1:25" s="268" customFormat="1" ht="13.2">
      <c r="A14" s="553">
        <v>11</v>
      </c>
      <c r="B14" s="581" t="s">
        <v>739</v>
      </c>
      <c r="C14" s="559">
        <v>40360</v>
      </c>
      <c r="D14" s="582" t="s">
        <v>499</v>
      </c>
      <c r="E14" s="581" t="s">
        <v>128</v>
      </c>
      <c r="F14" s="581" t="s">
        <v>736</v>
      </c>
      <c r="G14" s="581" t="s">
        <v>467</v>
      </c>
      <c r="H14" s="581">
        <v>2</v>
      </c>
      <c r="I14" s="581" t="s">
        <v>497</v>
      </c>
      <c r="J14" s="581" t="s">
        <v>257</v>
      </c>
      <c r="K14" s="583" t="s">
        <v>135</v>
      </c>
      <c r="R14" s="360"/>
      <c r="S14" s="360"/>
      <c r="T14" s="360"/>
    </row>
    <row r="15" spans="1:25" s="268" customFormat="1" ht="13.2">
      <c r="A15" s="553">
        <v>12</v>
      </c>
      <c r="B15" s="581" t="s">
        <v>738</v>
      </c>
      <c r="C15" s="559">
        <v>40360</v>
      </c>
      <c r="D15" s="582" t="s">
        <v>499</v>
      </c>
      <c r="E15" s="581" t="s">
        <v>128</v>
      </c>
      <c r="F15" s="581" t="s">
        <v>736</v>
      </c>
      <c r="G15" s="581" t="s">
        <v>467</v>
      </c>
      <c r="H15" s="581">
        <v>2</v>
      </c>
      <c r="I15" s="581" t="s">
        <v>497</v>
      </c>
      <c r="J15" s="581" t="s">
        <v>257</v>
      </c>
      <c r="K15" s="583" t="s">
        <v>135</v>
      </c>
      <c r="R15" s="360"/>
      <c r="S15" s="360"/>
      <c r="T15" s="360"/>
    </row>
    <row r="16" spans="1:25" s="268" customFormat="1" ht="13.2">
      <c r="A16" s="553">
        <v>13</v>
      </c>
      <c r="B16" s="581" t="s">
        <v>737</v>
      </c>
      <c r="C16" s="559">
        <v>40360</v>
      </c>
      <c r="D16" s="582" t="s">
        <v>499</v>
      </c>
      <c r="E16" s="581" t="s">
        <v>128</v>
      </c>
      <c r="F16" s="581" t="s">
        <v>736</v>
      </c>
      <c r="G16" s="581" t="s">
        <v>467</v>
      </c>
      <c r="H16" s="581">
        <v>2</v>
      </c>
      <c r="I16" s="581" t="s">
        <v>497</v>
      </c>
      <c r="J16" s="581" t="s">
        <v>257</v>
      </c>
      <c r="K16" s="583" t="s">
        <v>135</v>
      </c>
      <c r="R16" s="360"/>
      <c r="S16" s="360"/>
      <c r="T16" s="360"/>
    </row>
    <row r="17" spans="1:20" s="268" customFormat="1" ht="13.2">
      <c r="A17" s="553">
        <v>14</v>
      </c>
      <c r="B17" s="581" t="s">
        <v>735</v>
      </c>
      <c r="C17" s="559">
        <v>41083</v>
      </c>
      <c r="D17" s="582" t="s">
        <v>499</v>
      </c>
      <c r="E17" s="581" t="s">
        <v>128</v>
      </c>
      <c r="F17" s="581" t="s">
        <v>734</v>
      </c>
      <c r="G17" s="581" t="s">
        <v>467</v>
      </c>
      <c r="H17" s="581">
        <v>1</v>
      </c>
      <c r="I17" s="581" t="s">
        <v>540</v>
      </c>
      <c r="J17" s="581" t="s">
        <v>729</v>
      </c>
      <c r="K17" s="583" t="s">
        <v>135</v>
      </c>
      <c r="R17" s="360"/>
      <c r="S17" s="360"/>
      <c r="T17" s="360"/>
    </row>
    <row r="18" spans="1:20" s="268" customFormat="1" ht="13.2">
      <c r="A18" s="553">
        <v>15</v>
      </c>
      <c r="B18" s="581" t="s">
        <v>733</v>
      </c>
      <c r="C18" s="559">
        <v>37927</v>
      </c>
      <c r="D18" s="582" t="s">
        <v>499</v>
      </c>
      <c r="E18" s="581" t="s">
        <v>128</v>
      </c>
      <c r="F18" s="581" t="s">
        <v>732</v>
      </c>
      <c r="G18" s="581" t="s">
        <v>467</v>
      </c>
      <c r="H18" s="581">
        <v>9</v>
      </c>
      <c r="I18" s="581" t="s">
        <v>497</v>
      </c>
      <c r="J18" s="581" t="s">
        <v>257</v>
      </c>
      <c r="K18" s="583" t="s">
        <v>135</v>
      </c>
      <c r="R18" s="360"/>
      <c r="S18" s="360"/>
      <c r="T18" s="360"/>
    </row>
    <row r="19" spans="1:20" s="268" customFormat="1" ht="13.2">
      <c r="A19" s="553">
        <v>16</v>
      </c>
      <c r="B19" s="581" t="s">
        <v>731</v>
      </c>
      <c r="C19" s="584">
        <v>41505</v>
      </c>
      <c r="D19" s="582" t="s">
        <v>499</v>
      </c>
      <c r="E19" s="581" t="s">
        <v>128</v>
      </c>
      <c r="F19" s="581" t="s">
        <v>730</v>
      </c>
      <c r="G19" s="581" t="s">
        <v>467</v>
      </c>
      <c r="H19" s="581">
        <v>1</v>
      </c>
      <c r="I19" s="581" t="s">
        <v>540</v>
      </c>
      <c r="J19" s="581" t="s">
        <v>729</v>
      </c>
      <c r="K19" s="583" t="s">
        <v>135</v>
      </c>
      <c r="R19" s="360"/>
      <c r="S19" s="360"/>
      <c r="T19" s="360"/>
    </row>
    <row r="20" spans="1:20" s="268" customFormat="1" ht="13.2">
      <c r="A20" s="553">
        <v>17</v>
      </c>
      <c r="B20" s="581" t="s">
        <v>728</v>
      </c>
      <c r="C20" s="559">
        <v>39253</v>
      </c>
      <c r="D20" s="582" t="s">
        <v>499</v>
      </c>
      <c r="E20" s="581" t="s">
        <v>128</v>
      </c>
      <c r="F20" s="581" t="s">
        <v>727</v>
      </c>
      <c r="G20" s="581" t="s">
        <v>467</v>
      </c>
      <c r="H20" s="581">
        <v>5</v>
      </c>
      <c r="I20" s="581" t="s">
        <v>540</v>
      </c>
      <c r="J20" s="581" t="s">
        <v>257</v>
      </c>
      <c r="K20" s="583" t="s">
        <v>135</v>
      </c>
      <c r="R20" s="360"/>
      <c r="S20" s="360"/>
      <c r="T20" s="360"/>
    </row>
    <row r="21" spans="1:20" s="268" customFormat="1" ht="13.2">
      <c r="A21" s="553">
        <v>18</v>
      </c>
      <c r="B21" s="581" t="s">
        <v>726</v>
      </c>
      <c r="C21" s="559">
        <v>38240</v>
      </c>
      <c r="D21" s="582" t="s">
        <v>499</v>
      </c>
      <c r="E21" s="581" t="s">
        <v>721</v>
      </c>
      <c r="F21" s="581" t="s">
        <v>725</v>
      </c>
      <c r="G21" s="581" t="s">
        <v>467</v>
      </c>
      <c r="H21" s="581">
        <v>8</v>
      </c>
      <c r="I21" s="581" t="s">
        <v>540</v>
      </c>
      <c r="J21" s="581" t="s">
        <v>257</v>
      </c>
      <c r="K21" s="583" t="s">
        <v>135</v>
      </c>
      <c r="R21" s="360"/>
      <c r="S21" s="360"/>
      <c r="T21" s="360"/>
    </row>
    <row r="22" spans="1:20" s="268" customFormat="1" ht="13.2">
      <c r="A22" s="553">
        <v>19</v>
      </c>
      <c r="B22" s="581" t="s">
        <v>724</v>
      </c>
      <c r="C22" s="559">
        <v>37963</v>
      </c>
      <c r="D22" s="582" t="s">
        <v>499</v>
      </c>
      <c r="E22" s="581" t="s">
        <v>128</v>
      </c>
      <c r="F22" s="581" t="s">
        <v>723</v>
      </c>
      <c r="G22" s="581" t="s">
        <v>467</v>
      </c>
      <c r="H22" s="581">
        <v>9</v>
      </c>
      <c r="I22" s="581" t="s">
        <v>540</v>
      </c>
      <c r="J22" s="581" t="s">
        <v>257</v>
      </c>
      <c r="K22" s="583" t="s">
        <v>135</v>
      </c>
      <c r="R22" s="360"/>
      <c r="S22" s="360"/>
      <c r="T22" s="360"/>
    </row>
    <row r="23" spans="1:20" s="268" customFormat="1" ht="13.2">
      <c r="A23" s="553">
        <v>20</v>
      </c>
      <c r="B23" s="581" t="s">
        <v>722</v>
      </c>
      <c r="C23" s="559">
        <v>38479</v>
      </c>
      <c r="D23" s="582" t="s">
        <v>499</v>
      </c>
      <c r="E23" s="581" t="s">
        <v>721</v>
      </c>
      <c r="F23" s="581" t="s">
        <v>720</v>
      </c>
      <c r="G23" s="581" t="s">
        <v>467</v>
      </c>
      <c r="H23" s="581">
        <v>7</v>
      </c>
      <c r="I23" s="581" t="s">
        <v>497</v>
      </c>
      <c r="J23" s="581" t="s">
        <v>257</v>
      </c>
      <c r="K23" s="581" t="s">
        <v>135</v>
      </c>
      <c r="R23" s="360"/>
      <c r="S23" s="360"/>
      <c r="T23" s="360"/>
    </row>
    <row r="24" spans="1:20" s="268" customFormat="1" ht="25.5" customHeight="1">
      <c r="A24" s="553">
        <v>21</v>
      </c>
      <c r="B24" s="577" t="s">
        <v>719</v>
      </c>
      <c r="C24" s="580">
        <v>37938</v>
      </c>
      <c r="D24" s="573" t="s">
        <v>527</v>
      </c>
      <c r="E24" s="569" t="s">
        <v>127</v>
      </c>
      <c r="F24" s="577" t="s">
        <v>718</v>
      </c>
      <c r="G24" s="579" t="s">
        <v>717</v>
      </c>
      <c r="H24" s="578">
        <v>10</v>
      </c>
      <c r="I24" s="577"/>
      <c r="J24" s="577" t="s">
        <v>716</v>
      </c>
      <c r="K24" s="568" t="s">
        <v>136</v>
      </c>
      <c r="R24" s="360"/>
      <c r="S24" s="360"/>
      <c r="T24" s="360"/>
    </row>
    <row r="25" spans="1:20" s="268" customFormat="1" ht="23.25" customHeight="1">
      <c r="A25" s="553">
        <v>22</v>
      </c>
      <c r="B25" s="569" t="s">
        <v>715</v>
      </c>
      <c r="C25" s="576">
        <v>38021</v>
      </c>
      <c r="D25" s="573" t="s">
        <v>527</v>
      </c>
      <c r="E25" s="569" t="s">
        <v>127</v>
      </c>
      <c r="F25" s="569" t="s">
        <v>714</v>
      </c>
      <c r="G25" s="569" t="s">
        <v>713</v>
      </c>
      <c r="H25" s="164">
        <v>10</v>
      </c>
      <c r="I25" s="569"/>
      <c r="J25" s="577" t="s">
        <v>712</v>
      </c>
      <c r="K25" s="568" t="s">
        <v>136</v>
      </c>
      <c r="R25" s="360"/>
      <c r="S25" s="360"/>
      <c r="T25" s="360"/>
    </row>
    <row r="26" spans="1:20" s="268" customFormat="1" ht="26.25" customHeight="1">
      <c r="A26" s="553">
        <v>23</v>
      </c>
      <c r="B26" s="569" t="s">
        <v>711</v>
      </c>
      <c r="C26" s="576">
        <v>37993</v>
      </c>
      <c r="D26" s="573" t="s">
        <v>527</v>
      </c>
      <c r="E26" s="569" t="s">
        <v>127</v>
      </c>
      <c r="F26" s="569" t="s">
        <v>710</v>
      </c>
      <c r="G26" s="569" t="s">
        <v>709</v>
      </c>
      <c r="H26" s="164">
        <v>10</v>
      </c>
      <c r="I26" s="569"/>
      <c r="J26" s="569" t="s">
        <v>708</v>
      </c>
      <c r="K26" s="568" t="s">
        <v>136</v>
      </c>
      <c r="R26" s="360"/>
      <c r="S26" s="360"/>
      <c r="T26" s="360"/>
    </row>
    <row r="27" spans="1:20" s="268" customFormat="1" ht="26.4">
      <c r="A27" s="553">
        <v>24</v>
      </c>
      <c r="B27" s="573" t="s">
        <v>707</v>
      </c>
      <c r="C27" s="571">
        <v>41345</v>
      </c>
      <c r="D27" s="573" t="s">
        <v>491</v>
      </c>
      <c r="E27" s="573" t="s">
        <v>127</v>
      </c>
      <c r="F27" s="573" t="s">
        <v>706</v>
      </c>
      <c r="G27" s="575" t="s">
        <v>705</v>
      </c>
      <c r="H27" s="574">
        <v>1</v>
      </c>
      <c r="I27" s="164"/>
      <c r="J27" s="569" t="s">
        <v>182</v>
      </c>
      <c r="K27" s="573" t="s">
        <v>136</v>
      </c>
      <c r="R27" s="360"/>
      <c r="S27" s="360"/>
      <c r="T27" s="360"/>
    </row>
    <row r="28" spans="1:20" s="268" customFormat="1" ht="14.25" customHeight="1">
      <c r="A28" s="553">
        <v>25</v>
      </c>
      <c r="B28" s="572" t="s">
        <v>704</v>
      </c>
      <c r="C28" s="571">
        <v>39190</v>
      </c>
      <c r="D28" s="569" t="s">
        <v>499</v>
      </c>
      <c r="E28" s="569" t="s">
        <v>129</v>
      </c>
      <c r="F28" s="569" t="s">
        <v>703</v>
      </c>
      <c r="G28" s="569" t="s">
        <v>702</v>
      </c>
      <c r="H28" s="164">
        <v>7</v>
      </c>
      <c r="I28" s="570" t="s">
        <v>497</v>
      </c>
      <c r="J28" s="569" t="s">
        <v>182</v>
      </c>
      <c r="K28" s="568" t="s">
        <v>136</v>
      </c>
      <c r="R28" s="360"/>
      <c r="S28" s="360"/>
      <c r="T28" s="360"/>
    </row>
    <row r="29" spans="1:20" s="268" customFormat="1" ht="15" customHeight="1">
      <c r="A29" s="553">
        <v>26</v>
      </c>
      <c r="B29" s="568" t="s">
        <v>701</v>
      </c>
      <c r="C29" s="552">
        <v>38416</v>
      </c>
      <c r="D29" s="569" t="s">
        <v>499</v>
      </c>
      <c r="E29" s="569" t="s">
        <v>129</v>
      </c>
      <c r="F29" s="569" t="s">
        <v>700</v>
      </c>
      <c r="G29" s="569" t="s">
        <v>699</v>
      </c>
      <c r="H29" s="164">
        <v>9</v>
      </c>
      <c r="I29" s="570" t="s">
        <v>497</v>
      </c>
      <c r="J29" s="569" t="s">
        <v>182</v>
      </c>
      <c r="K29" s="568" t="s">
        <v>136</v>
      </c>
      <c r="R29" s="360"/>
      <c r="S29" s="360"/>
      <c r="T29" s="360"/>
    </row>
    <row r="30" spans="1:20" s="268" customFormat="1" ht="15" customHeight="1">
      <c r="A30" s="553">
        <v>27</v>
      </c>
      <c r="B30" s="568" t="s">
        <v>698</v>
      </c>
      <c r="C30" s="552">
        <v>39435</v>
      </c>
      <c r="D30" s="569" t="s">
        <v>499</v>
      </c>
      <c r="E30" s="569" t="s">
        <v>129</v>
      </c>
      <c r="F30" s="569" t="s">
        <v>697</v>
      </c>
      <c r="G30" s="569" t="s">
        <v>696</v>
      </c>
      <c r="H30" s="164">
        <v>5</v>
      </c>
      <c r="I30" s="570" t="s">
        <v>497</v>
      </c>
      <c r="J30" s="569" t="s">
        <v>182</v>
      </c>
      <c r="K30" s="568" t="s">
        <v>136</v>
      </c>
      <c r="R30" s="360"/>
      <c r="S30" s="360"/>
      <c r="T30" s="360"/>
    </row>
    <row r="31" spans="1:20" ht="17.25" customHeight="1">
      <c r="A31" s="553">
        <v>28</v>
      </c>
      <c r="B31" s="262" t="s">
        <v>695</v>
      </c>
      <c r="C31" s="552">
        <v>38935</v>
      </c>
      <c r="D31" s="262" t="s">
        <v>126</v>
      </c>
      <c r="E31" s="262"/>
      <c r="F31" s="262" t="s">
        <v>694</v>
      </c>
      <c r="G31" s="262" t="s">
        <v>658</v>
      </c>
      <c r="H31" s="262">
        <v>8</v>
      </c>
      <c r="I31" s="555"/>
      <c r="J31" s="262" t="s">
        <v>182</v>
      </c>
      <c r="K31" s="262" t="s">
        <v>137</v>
      </c>
      <c r="R31" s="258" t="s">
        <v>126</v>
      </c>
      <c r="S31" s="258" t="s">
        <v>128</v>
      </c>
      <c r="T31" s="258"/>
    </row>
    <row r="32" spans="1:20">
      <c r="A32" s="553">
        <v>29</v>
      </c>
      <c r="B32" s="551" t="s">
        <v>693</v>
      </c>
      <c r="C32" s="552">
        <v>38723</v>
      </c>
      <c r="D32" s="262" t="s">
        <v>126</v>
      </c>
      <c r="E32" s="262"/>
      <c r="F32" s="262" t="s">
        <v>692</v>
      </c>
      <c r="G32" s="262" t="s">
        <v>658</v>
      </c>
      <c r="H32" s="262">
        <v>8</v>
      </c>
      <c r="I32" s="555"/>
      <c r="J32" s="262" t="s">
        <v>182</v>
      </c>
      <c r="K32" s="262" t="s">
        <v>137</v>
      </c>
      <c r="R32" s="258" t="s">
        <v>132</v>
      </c>
      <c r="S32" s="258" t="s">
        <v>129</v>
      </c>
      <c r="T32" s="258"/>
    </row>
    <row r="33" spans="1:20">
      <c r="A33" s="553">
        <v>30</v>
      </c>
      <c r="B33" s="551" t="s">
        <v>691</v>
      </c>
      <c r="C33" s="552">
        <v>38218</v>
      </c>
      <c r="D33" s="262" t="s">
        <v>126</v>
      </c>
      <c r="E33" s="262"/>
      <c r="F33" s="262" t="s">
        <v>690</v>
      </c>
      <c r="G33" s="262" t="s">
        <v>658</v>
      </c>
      <c r="H33" s="262">
        <v>10</v>
      </c>
      <c r="I33" s="555"/>
      <c r="J33" s="262" t="s">
        <v>560</v>
      </c>
      <c r="K33" s="262" t="s">
        <v>137</v>
      </c>
      <c r="R33" s="258" t="s">
        <v>131</v>
      </c>
      <c r="S33" s="258" t="s">
        <v>130</v>
      </c>
      <c r="T33" s="258"/>
    </row>
    <row r="34" spans="1:20">
      <c r="A34" s="553">
        <v>31</v>
      </c>
      <c r="B34" s="551" t="s">
        <v>689</v>
      </c>
      <c r="C34" s="552">
        <v>37833</v>
      </c>
      <c r="D34" s="262" t="s">
        <v>126</v>
      </c>
      <c r="E34" s="262"/>
      <c r="F34" s="262" t="s">
        <v>687</v>
      </c>
      <c r="G34" s="262" t="s">
        <v>658</v>
      </c>
      <c r="H34" s="262">
        <v>10</v>
      </c>
      <c r="I34" s="555"/>
      <c r="J34" s="262" t="s">
        <v>560</v>
      </c>
      <c r="K34" s="262" t="s">
        <v>137</v>
      </c>
    </row>
    <row r="35" spans="1:20">
      <c r="A35" s="553">
        <v>32</v>
      </c>
      <c r="B35" s="551" t="s">
        <v>688</v>
      </c>
      <c r="C35" s="552">
        <v>38069</v>
      </c>
      <c r="D35" s="262" t="s">
        <v>126</v>
      </c>
      <c r="E35" s="262"/>
      <c r="F35" s="262" t="s">
        <v>687</v>
      </c>
      <c r="G35" s="262" t="s">
        <v>658</v>
      </c>
      <c r="H35" s="262">
        <v>10</v>
      </c>
      <c r="I35" s="555"/>
      <c r="J35" s="262" t="s">
        <v>680</v>
      </c>
      <c r="K35" s="262" t="s">
        <v>137</v>
      </c>
    </row>
    <row r="36" spans="1:20">
      <c r="A36" s="553">
        <v>33</v>
      </c>
      <c r="B36" s="551" t="s">
        <v>686</v>
      </c>
      <c r="C36" s="552">
        <v>37889</v>
      </c>
      <c r="D36" s="262" t="s">
        <v>126</v>
      </c>
      <c r="E36" s="262"/>
      <c r="F36" s="262" t="s">
        <v>685</v>
      </c>
      <c r="G36" s="262" t="s">
        <v>658</v>
      </c>
      <c r="H36" s="262">
        <v>10</v>
      </c>
      <c r="I36" s="555"/>
      <c r="J36" s="262" t="s">
        <v>680</v>
      </c>
      <c r="K36" s="262" t="s">
        <v>137</v>
      </c>
    </row>
    <row r="37" spans="1:20">
      <c r="A37" s="553">
        <v>34</v>
      </c>
      <c r="B37" s="551" t="s">
        <v>684</v>
      </c>
      <c r="C37" s="552">
        <v>38624</v>
      </c>
      <c r="D37" s="262" t="s">
        <v>499</v>
      </c>
      <c r="E37" s="262" t="s">
        <v>128</v>
      </c>
      <c r="F37" s="262" t="s">
        <v>683</v>
      </c>
      <c r="G37" s="262" t="s">
        <v>658</v>
      </c>
      <c r="H37" s="262">
        <v>8</v>
      </c>
      <c r="I37" s="555" t="s">
        <v>497</v>
      </c>
      <c r="J37" s="262" t="s">
        <v>182</v>
      </c>
      <c r="K37" s="262" t="s">
        <v>137</v>
      </c>
    </row>
    <row r="38" spans="1:20" ht="26.4">
      <c r="A38" s="553">
        <v>35</v>
      </c>
      <c r="B38" s="555" t="s">
        <v>682</v>
      </c>
      <c r="C38" s="556">
        <v>39329</v>
      </c>
      <c r="D38" s="262" t="s">
        <v>132</v>
      </c>
      <c r="E38" s="262"/>
      <c r="F38" s="262" t="s">
        <v>681</v>
      </c>
      <c r="G38" s="262" t="s">
        <v>658</v>
      </c>
      <c r="H38" s="262">
        <v>7</v>
      </c>
      <c r="I38" s="551"/>
      <c r="J38" s="262" t="s">
        <v>680</v>
      </c>
      <c r="K38" s="262" t="s">
        <v>137</v>
      </c>
    </row>
    <row r="39" spans="1:20">
      <c r="A39" s="553">
        <v>36</v>
      </c>
      <c r="B39" s="555" t="s">
        <v>679</v>
      </c>
      <c r="C39" s="556">
        <v>39210</v>
      </c>
      <c r="D39" s="262" t="s">
        <v>132</v>
      </c>
      <c r="E39" s="262"/>
      <c r="F39" s="262" t="s">
        <v>678</v>
      </c>
      <c r="G39" s="262" t="s">
        <v>658</v>
      </c>
      <c r="H39" s="262">
        <v>7</v>
      </c>
      <c r="I39" s="551"/>
      <c r="J39" s="262" t="s">
        <v>560</v>
      </c>
      <c r="K39" s="262" t="s">
        <v>137</v>
      </c>
    </row>
    <row r="40" spans="1:20" ht="13.5" customHeight="1">
      <c r="A40" s="553">
        <v>37</v>
      </c>
      <c r="B40" s="555" t="s">
        <v>677</v>
      </c>
      <c r="C40" s="556">
        <v>37661</v>
      </c>
      <c r="D40" s="262" t="s">
        <v>131</v>
      </c>
      <c r="E40" s="262"/>
      <c r="F40" s="262" t="s">
        <v>676</v>
      </c>
      <c r="G40" s="262" t="s">
        <v>658</v>
      </c>
      <c r="H40" s="262">
        <v>10</v>
      </c>
      <c r="I40" s="551"/>
      <c r="J40" s="262" t="s">
        <v>560</v>
      </c>
      <c r="K40" s="262" t="s">
        <v>137</v>
      </c>
    </row>
    <row r="41" spans="1:20">
      <c r="A41" s="553">
        <v>38</v>
      </c>
      <c r="B41" s="555" t="s">
        <v>675</v>
      </c>
      <c r="C41" s="567">
        <v>38372</v>
      </c>
      <c r="D41" s="262" t="s">
        <v>499</v>
      </c>
      <c r="E41" s="262" t="s">
        <v>128</v>
      </c>
      <c r="F41" s="262" t="s">
        <v>674</v>
      </c>
      <c r="G41" s="551" t="s">
        <v>673</v>
      </c>
      <c r="H41" s="262">
        <v>9</v>
      </c>
      <c r="I41" s="551"/>
      <c r="J41" s="262" t="s">
        <v>182</v>
      </c>
      <c r="K41" s="262" t="s">
        <v>137</v>
      </c>
    </row>
    <row r="42" spans="1:20">
      <c r="A42" s="553">
        <v>39</v>
      </c>
      <c r="B42" s="555" t="s">
        <v>672</v>
      </c>
      <c r="C42" s="556">
        <v>38280</v>
      </c>
      <c r="D42" s="262" t="s">
        <v>131</v>
      </c>
      <c r="E42" s="262"/>
      <c r="F42" s="262" t="s">
        <v>671</v>
      </c>
      <c r="G42" s="262" t="s">
        <v>658</v>
      </c>
      <c r="H42" s="262">
        <v>10</v>
      </c>
      <c r="I42" s="551"/>
      <c r="J42" s="262" t="s">
        <v>560</v>
      </c>
      <c r="K42" s="262" t="s">
        <v>137</v>
      </c>
    </row>
    <row r="43" spans="1:20">
      <c r="A43" s="553">
        <v>40</v>
      </c>
      <c r="B43" s="555" t="s">
        <v>670</v>
      </c>
      <c r="C43" s="556">
        <v>37792</v>
      </c>
      <c r="D43" s="262" t="s">
        <v>131</v>
      </c>
      <c r="E43" s="262"/>
      <c r="F43" s="262" t="s">
        <v>669</v>
      </c>
      <c r="G43" s="262" t="s">
        <v>658</v>
      </c>
      <c r="H43" s="262">
        <v>11</v>
      </c>
      <c r="I43" s="551"/>
      <c r="J43" s="262" t="s">
        <v>182</v>
      </c>
      <c r="K43" s="262" t="s">
        <v>137</v>
      </c>
    </row>
    <row r="44" spans="1:20">
      <c r="A44" s="553">
        <v>41</v>
      </c>
      <c r="B44" s="555" t="s">
        <v>668</v>
      </c>
      <c r="C44" s="556">
        <v>40226</v>
      </c>
      <c r="D44" s="262" t="s">
        <v>491</v>
      </c>
      <c r="E44" s="262"/>
      <c r="F44" s="262" t="s">
        <v>667</v>
      </c>
      <c r="G44" s="262" t="s">
        <v>658</v>
      </c>
      <c r="H44" s="262">
        <v>4</v>
      </c>
      <c r="I44" s="551"/>
      <c r="J44" s="262" t="s">
        <v>182</v>
      </c>
      <c r="K44" s="262" t="s">
        <v>137</v>
      </c>
    </row>
    <row r="45" spans="1:20">
      <c r="A45" s="553">
        <v>42</v>
      </c>
      <c r="B45" s="555" t="s">
        <v>666</v>
      </c>
      <c r="C45" s="556">
        <v>39938</v>
      </c>
      <c r="D45" s="262" t="s">
        <v>499</v>
      </c>
      <c r="E45" s="262" t="s">
        <v>127</v>
      </c>
      <c r="F45" s="262" t="s">
        <v>665</v>
      </c>
      <c r="G45" s="262" t="s">
        <v>658</v>
      </c>
      <c r="H45" s="262">
        <v>4</v>
      </c>
      <c r="I45" s="555" t="s">
        <v>497</v>
      </c>
      <c r="J45" s="262" t="s">
        <v>182</v>
      </c>
      <c r="K45" s="262" t="s">
        <v>137</v>
      </c>
    </row>
    <row r="46" spans="1:20">
      <c r="A46" s="553">
        <v>43</v>
      </c>
      <c r="B46" s="555" t="s">
        <v>664</v>
      </c>
      <c r="C46" s="556">
        <v>41487</v>
      </c>
      <c r="D46" s="262" t="s">
        <v>499</v>
      </c>
      <c r="E46" s="262" t="s">
        <v>128</v>
      </c>
      <c r="F46" s="262" t="s">
        <v>663</v>
      </c>
      <c r="G46" s="262" t="s">
        <v>658</v>
      </c>
      <c r="H46" s="262">
        <v>1</v>
      </c>
      <c r="I46" s="555" t="s">
        <v>497</v>
      </c>
      <c r="J46" s="262" t="s">
        <v>177</v>
      </c>
      <c r="K46" s="262" t="s">
        <v>137</v>
      </c>
    </row>
    <row r="47" spans="1:20">
      <c r="A47" s="553">
        <v>44</v>
      </c>
      <c r="B47" s="555" t="s">
        <v>662</v>
      </c>
      <c r="C47" s="556">
        <v>41314</v>
      </c>
      <c r="D47" s="262" t="s">
        <v>499</v>
      </c>
      <c r="E47" s="262" t="s">
        <v>128</v>
      </c>
      <c r="F47" s="262" t="s">
        <v>661</v>
      </c>
      <c r="G47" s="262" t="s">
        <v>658</v>
      </c>
      <c r="H47" s="262">
        <v>2</v>
      </c>
      <c r="I47" s="555" t="s">
        <v>540</v>
      </c>
      <c r="J47" s="262" t="s">
        <v>182</v>
      </c>
      <c r="K47" s="262" t="s">
        <v>137</v>
      </c>
      <c r="L47" s="550"/>
      <c r="M47" s="550"/>
    </row>
    <row r="48" spans="1:20">
      <c r="A48" s="553">
        <v>45</v>
      </c>
      <c r="B48" s="555" t="s">
        <v>660</v>
      </c>
      <c r="C48" s="556">
        <v>41011</v>
      </c>
      <c r="D48" s="262" t="s">
        <v>499</v>
      </c>
      <c r="E48" s="262" t="s">
        <v>128</v>
      </c>
      <c r="F48" s="262" t="s">
        <v>659</v>
      </c>
      <c r="G48" s="262" t="s">
        <v>658</v>
      </c>
      <c r="H48" s="262">
        <v>2</v>
      </c>
      <c r="I48" s="555" t="s">
        <v>540</v>
      </c>
      <c r="J48" s="262" t="s">
        <v>182</v>
      </c>
      <c r="K48" s="262" t="s">
        <v>137</v>
      </c>
      <c r="L48" s="550"/>
      <c r="M48" s="550"/>
    </row>
    <row r="49" spans="1:20" ht="14.25" customHeight="1">
      <c r="A49" s="553">
        <v>46</v>
      </c>
      <c r="B49" s="555" t="s">
        <v>657</v>
      </c>
      <c r="C49" s="556">
        <v>40609</v>
      </c>
      <c r="D49" s="262" t="s">
        <v>499</v>
      </c>
      <c r="E49" s="262" t="s">
        <v>128</v>
      </c>
      <c r="F49" s="262" t="s">
        <v>656</v>
      </c>
      <c r="G49" s="262" t="s">
        <v>655</v>
      </c>
      <c r="H49" s="262">
        <v>3</v>
      </c>
      <c r="I49" s="555"/>
      <c r="J49" s="262" t="s">
        <v>182</v>
      </c>
      <c r="K49" s="262" t="s">
        <v>137</v>
      </c>
      <c r="L49" s="550"/>
      <c r="M49" s="550"/>
    </row>
    <row r="50" spans="1:20" ht="26.4">
      <c r="A50" s="553">
        <v>47</v>
      </c>
      <c r="B50" s="555" t="s">
        <v>654</v>
      </c>
      <c r="C50" s="556">
        <v>41189</v>
      </c>
      <c r="D50" s="262" t="s">
        <v>499</v>
      </c>
      <c r="E50" s="262" t="s">
        <v>128</v>
      </c>
      <c r="F50" s="262" t="s">
        <v>653</v>
      </c>
      <c r="G50" s="552" t="s">
        <v>652</v>
      </c>
      <c r="H50" s="262">
        <v>2</v>
      </c>
      <c r="I50" s="555"/>
      <c r="J50" s="262" t="s">
        <v>182</v>
      </c>
      <c r="K50" s="262" t="s">
        <v>137</v>
      </c>
      <c r="L50" s="550"/>
      <c r="M50" s="550"/>
    </row>
    <row r="51" spans="1:20">
      <c r="A51" s="553">
        <v>48</v>
      </c>
      <c r="B51" s="564" t="s">
        <v>651</v>
      </c>
      <c r="C51" s="566">
        <v>41051</v>
      </c>
      <c r="D51" s="263" t="s">
        <v>499</v>
      </c>
      <c r="E51" s="263" t="s">
        <v>128</v>
      </c>
      <c r="F51" s="263" t="s">
        <v>650</v>
      </c>
      <c r="G51" s="565" t="s">
        <v>649</v>
      </c>
      <c r="H51" s="263">
        <v>2</v>
      </c>
      <c r="I51" s="564"/>
      <c r="J51" s="262" t="s">
        <v>182</v>
      </c>
      <c r="K51" s="263" t="s">
        <v>137</v>
      </c>
      <c r="L51" s="550"/>
      <c r="M51" s="550"/>
    </row>
    <row r="52" spans="1:20" s="268" customFormat="1" ht="13.2">
      <c r="A52" s="553">
        <v>49</v>
      </c>
      <c r="B52" s="262" t="s">
        <v>648</v>
      </c>
      <c r="C52" s="559">
        <v>40094</v>
      </c>
      <c r="D52" s="262" t="s">
        <v>491</v>
      </c>
      <c r="E52" s="262" t="s">
        <v>127</v>
      </c>
      <c r="F52" s="262" t="s">
        <v>647</v>
      </c>
      <c r="G52" s="262" t="s">
        <v>625</v>
      </c>
      <c r="H52" s="262">
        <v>4</v>
      </c>
      <c r="I52" s="555"/>
      <c r="J52" s="262" t="s">
        <v>257</v>
      </c>
      <c r="K52" s="262" t="s">
        <v>623</v>
      </c>
      <c r="R52" s="360"/>
      <c r="S52" s="360"/>
      <c r="T52" s="360"/>
    </row>
    <row r="53" spans="1:20" s="268" customFormat="1" ht="14.25" customHeight="1">
      <c r="A53" s="553">
        <v>50</v>
      </c>
      <c r="B53" s="551" t="s">
        <v>646</v>
      </c>
      <c r="C53" s="559">
        <v>38083</v>
      </c>
      <c r="D53" s="262" t="s">
        <v>527</v>
      </c>
      <c r="E53" s="262" t="s">
        <v>127</v>
      </c>
      <c r="F53" s="262" t="s">
        <v>645</v>
      </c>
      <c r="G53" s="551" t="s">
        <v>635</v>
      </c>
      <c r="H53" s="262">
        <v>10</v>
      </c>
      <c r="I53" s="551"/>
      <c r="J53" s="262" t="s">
        <v>624</v>
      </c>
      <c r="K53" s="262" t="s">
        <v>623</v>
      </c>
      <c r="R53" s="360"/>
      <c r="S53" s="360"/>
      <c r="T53" s="360"/>
    </row>
    <row r="54" spans="1:20" s="268" customFormat="1" ht="13.2">
      <c r="A54" s="553">
        <v>51</v>
      </c>
      <c r="B54" s="551" t="s">
        <v>644</v>
      </c>
      <c r="C54" s="559">
        <v>38143</v>
      </c>
      <c r="D54" s="262" t="s">
        <v>527</v>
      </c>
      <c r="E54" s="262" t="s">
        <v>127</v>
      </c>
      <c r="F54" s="262" t="s">
        <v>643</v>
      </c>
      <c r="G54" s="551" t="s">
        <v>635</v>
      </c>
      <c r="H54" s="262">
        <v>10</v>
      </c>
      <c r="I54" s="551"/>
      <c r="J54" s="262" t="s">
        <v>634</v>
      </c>
      <c r="K54" s="262" t="s">
        <v>623</v>
      </c>
      <c r="R54" s="360"/>
      <c r="S54" s="360"/>
      <c r="T54" s="360"/>
    </row>
    <row r="55" spans="1:20" s="268" customFormat="1" ht="25.5" customHeight="1">
      <c r="A55" s="553">
        <v>52</v>
      </c>
      <c r="B55" s="551" t="s">
        <v>642</v>
      </c>
      <c r="C55" s="559">
        <v>37822</v>
      </c>
      <c r="D55" s="262" t="s">
        <v>527</v>
      </c>
      <c r="E55" s="262" t="s">
        <v>127</v>
      </c>
      <c r="F55" s="262" t="s">
        <v>641</v>
      </c>
      <c r="G55" s="551" t="s">
        <v>635</v>
      </c>
      <c r="H55" s="262">
        <v>10</v>
      </c>
      <c r="I55" s="551"/>
      <c r="J55" s="262" t="s">
        <v>640</v>
      </c>
      <c r="K55" s="262" t="s">
        <v>623</v>
      </c>
      <c r="R55" s="360"/>
      <c r="S55" s="360"/>
      <c r="T55" s="360"/>
    </row>
    <row r="56" spans="1:20" s="268" customFormat="1" ht="13.5" customHeight="1">
      <c r="A56" s="553">
        <v>53</v>
      </c>
      <c r="B56" s="551" t="s">
        <v>639</v>
      </c>
      <c r="C56" s="559">
        <v>38035</v>
      </c>
      <c r="D56" s="262" t="s">
        <v>527</v>
      </c>
      <c r="E56" s="262" t="s">
        <v>127</v>
      </c>
      <c r="F56" s="262" t="s">
        <v>638</v>
      </c>
      <c r="G56" s="551" t="s">
        <v>635</v>
      </c>
      <c r="H56" s="262">
        <v>10</v>
      </c>
      <c r="I56" s="551"/>
      <c r="J56" s="262" t="s">
        <v>634</v>
      </c>
      <c r="K56" s="262" t="s">
        <v>623</v>
      </c>
      <c r="R56" s="360"/>
      <c r="S56" s="360"/>
      <c r="T56" s="360"/>
    </row>
    <row r="57" spans="1:20" s="268" customFormat="1" ht="15.75" customHeight="1">
      <c r="A57" s="553">
        <v>54</v>
      </c>
      <c r="B57" s="551" t="s">
        <v>637</v>
      </c>
      <c r="C57" s="559">
        <v>37990</v>
      </c>
      <c r="D57" s="262" t="s">
        <v>527</v>
      </c>
      <c r="E57" s="262" t="s">
        <v>127</v>
      </c>
      <c r="F57" s="262" t="s">
        <v>636</v>
      </c>
      <c r="G57" s="551" t="s">
        <v>635</v>
      </c>
      <c r="H57" s="262">
        <v>10</v>
      </c>
      <c r="I57" s="551"/>
      <c r="J57" s="554" t="s">
        <v>634</v>
      </c>
      <c r="K57" s="262" t="s">
        <v>623</v>
      </c>
      <c r="R57" s="360"/>
      <c r="S57" s="360"/>
      <c r="T57" s="360"/>
    </row>
    <row r="58" spans="1:20" s="268" customFormat="1" ht="17.25" customHeight="1">
      <c r="A58" s="553">
        <v>55</v>
      </c>
      <c r="B58" s="551" t="s">
        <v>633</v>
      </c>
      <c r="C58" s="559">
        <v>38213</v>
      </c>
      <c r="D58" s="262" t="s">
        <v>527</v>
      </c>
      <c r="E58" s="262" t="s">
        <v>127</v>
      </c>
      <c r="F58" s="262" t="s">
        <v>632</v>
      </c>
      <c r="G58" s="551" t="s">
        <v>625</v>
      </c>
      <c r="H58" s="262">
        <v>10</v>
      </c>
      <c r="I58" s="551"/>
      <c r="J58" s="262" t="s">
        <v>631</v>
      </c>
      <c r="K58" s="262" t="s">
        <v>623</v>
      </c>
      <c r="R58" s="360"/>
      <c r="S58" s="360"/>
      <c r="T58" s="360"/>
    </row>
    <row r="59" spans="1:20" s="268" customFormat="1" ht="15.75" customHeight="1">
      <c r="A59" s="553">
        <v>56</v>
      </c>
      <c r="B59" s="551" t="s">
        <v>630</v>
      </c>
      <c r="C59" s="559">
        <v>38036</v>
      </c>
      <c r="D59" s="262" t="s">
        <v>527</v>
      </c>
      <c r="E59" s="262" t="s">
        <v>127</v>
      </c>
      <c r="F59" s="262" t="s">
        <v>629</v>
      </c>
      <c r="G59" s="551" t="s">
        <v>625</v>
      </c>
      <c r="H59" s="262">
        <v>10</v>
      </c>
      <c r="I59" s="551"/>
      <c r="J59" s="262" t="s">
        <v>628</v>
      </c>
      <c r="K59" s="262" t="s">
        <v>623</v>
      </c>
      <c r="R59" s="360"/>
      <c r="S59" s="360"/>
      <c r="T59" s="360"/>
    </row>
    <row r="60" spans="1:20" s="268" customFormat="1" ht="16.5" customHeight="1">
      <c r="A60" s="553">
        <v>57</v>
      </c>
      <c r="B60" s="551" t="s">
        <v>627</v>
      </c>
      <c r="C60" s="559">
        <v>38240</v>
      </c>
      <c r="D60" s="262" t="s">
        <v>527</v>
      </c>
      <c r="E60" s="262" t="s">
        <v>127</v>
      </c>
      <c r="F60" s="262" t="s">
        <v>626</v>
      </c>
      <c r="G60" s="551" t="s">
        <v>625</v>
      </c>
      <c r="H60" s="262">
        <v>10</v>
      </c>
      <c r="I60" s="551"/>
      <c r="J60" s="262" t="s">
        <v>624</v>
      </c>
      <c r="K60" s="262" t="s">
        <v>623</v>
      </c>
      <c r="R60" s="360"/>
      <c r="S60" s="360"/>
      <c r="T60" s="360"/>
    </row>
    <row r="61" spans="1:20" s="268" customFormat="1" ht="26.4">
      <c r="A61" s="553">
        <v>58</v>
      </c>
      <c r="B61" s="555" t="s">
        <v>622</v>
      </c>
      <c r="C61" s="563">
        <v>40449</v>
      </c>
      <c r="D61" s="262" t="s">
        <v>499</v>
      </c>
      <c r="E61" s="262" t="s">
        <v>127</v>
      </c>
      <c r="F61" s="262" t="s">
        <v>621</v>
      </c>
      <c r="G61" s="262" t="s">
        <v>620</v>
      </c>
      <c r="H61" s="262">
        <v>1</v>
      </c>
      <c r="I61" s="555" t="s">
        <v>497</v>
      </c>
      <c r="J61" s="262" t="s">
        <v>177</v>
      </c>
      <c r="K61" s="262" t="s">
        <v>548</v>
      </c>
      <c r="R61" s="360"/>
      <c r="S61" s="360"/>
      <c r="T61" s="360"/>
    </row>
    <row r="62" spans="1:20" s="268" customFormat="1" ht="26.4">
      <c r="A62" s="553">
        <v>59</v>
      </c>
      <c r="B62" s="555" t="s">
        <v>619</v>
      </c>
      <c r="C62" s="556">
        <v>41587</v>
      </c>
      <c r="D62" s="262" t="s">
        <v>491</v>
      </c>
      <c r="E62" s="262"/>
      <c r="F62" s="262" t="s">
        <v>618</v>
      </c>
      <c r="G62" s="262" t="s">
        <v>582</v>
      </c>
      <c r="H62" s="262">
        <v>2</v>
      </c>
      <c r="I62" s="555"/>
      <c r="J62" s="262" t="s">
        <v>560</v>
      </c>
      <c r="K62" s="262" t="s">
        <v>548</v>
      </c>
      <c r="R62" s="360"/>
      <c r="S62" s="360"/>
      <c r="T62" s="360"/>
    </row>
    <row r="63" spans="1:20" s="268" customFormat="1" ht="26.4">
      <c r="A63" s="553">
        <v>60</v>
      </c>
      <c r="B63" s="555" t="s">
        <v>617</v>
      </c>
      <c r="C63" s="556">
        <v>41251</v>
      </c>
      <c r="D63" s="262" t="s">
        <v>491</v>
      </c>
      <c r="E63" s="262"/>
      <c r="F63" s="262" t="s">
        <v>616</v>
      </c>
      <c r="G63" s="262" t="s">
        <v>582</v>
      </c>
      <c r="H63" s="262">
        <v>2</v>
      </c>
      <c r="I63" s="555"/>
      <c r="J63" s="262" t="s">
        <v>560</v>
      </c>
      <c r="K63" s="262" t="s">
        <v>548</v>
      </c>
      <c r="R63" s="360"/>
      <c r="S63" s="360"/>
      <c r="T63" s="360"/>
    </row>
    <row r="64" spans="1:20" s="268" customFormat="1" ht="26.4">
      <c r="A64" s="553">
        <v>61</v>
      </c>
      <c r="B64" s="555" t="s">
        <v>615</v>
      </c>
      <c r="C64" s="556">
        <v>40275</v>
      </c>
      <c r="D64" s="262" t="s">
        <v>499</v>
      </c>
      <c r="E64" s="262" t="s">
        <v>128</v>
      </c>
      <c r="F64" s="262" t="s">
        <v>614</v>
      </c>
      <c r="G64" s="262" t="s">
        <v>598</v>
      </c>
      <c r="H64" s="262">
        <v>2</v>
      </c>
      <c r="I64" s="555" t="s">
        <v>497</v>
      </c>
      <c r="J64" s="262" t="s">
        <v>182</v>
      </c>
      <c r="K64" s="262" t="s">
        <v>548</v>
      </c>
      <c r="R64" s="360"/>
      <c r="S64" s="360"/>
      <c r="T64" s="360"/>
    </row>
    <row r="65" spans="1:20" s="268" customFormat="1" ht="26.4">
      <c r="A65" s="553">
        <v>62</v>
      </c>
      <c r="B65" s="555" t="s">
        <v>613</v>
      </c>
      <c r="C65" s="556">
        <v>41190</v>
      </c>
      <c r="D65" s="262" t="s">
        <v>491</v>
      </c>
      <c r="E65" s="262"/>
      <c r="F65" s="262" t="s">
        <v>612</v>
      </c>
      <c r="G65" s="262" t="s">
        <v>582</v>
      </c>
      <c r="H65" s="262">
        <v>2</v>
      </c>
      <c r="I65" s="555"/>
      <c r="J65" s="262" t="s">
        <v>182</v>
      </c>
      <c r="K65" s="262" t="s">
        <v>548</v>
      </c>
      <c r="R65" s="360"/>
      <c r="S65" s="360"/>
      <c r="T65" s="360"/>
    </row>
    <row r="66" spans="1:20" s="268" customFormat="1" ht="39.6">
      <c r="A66" s="553">
        <v>63</v>
      </c>
      <c r="B66" s="555" t="s">
        <v>611</v>
      </c>
      <c r="C66" s="562">
        <v>40522</v>
      </c>
      <c r="D66" s="262" t="s">
        <v>499</v>
      </c>
      <c r="E66" s="262" t="s">
        <v>128</v>
      </c>
      <c r="F66" s="554" t="s">
        <v>610</v>
      </c>
      <c r="G66" s="262" t="s">
        <v>598</v>
      </c>
      <c r="H66" s="262">
        <v>2</v>
      </c>
      <c r="I66" s="555" t="s">
        <v>497</v>
      </c>
      <c r="J66" s="262" t="s">
        <v>182</v>
      </c>
      <c r="K66" s="262" t="s">
        <v>548</v>
      </c>
      <c r="R66" s="360"/>
      <c r="S66" s="360"/>
      <c r="T66" s="360"/>
    </row>
    <row r="67" spans="1:20" s="268" customFormat="1" ht="26.4">
      <c r="A67" s="553">
        <v>64</v>
      </c>
      <c r="B67" s="555" t="s">
        <v>609</v>
      </c>
      <c r="C67" s="556">
        <v>40690</v>
      </c>
      <c r="D67" s="262" t="s">
        <v>499</v>
      </c>
      <c r="E67" s="262" t="s">
        <v>128</v>
      </c>
      <c r="F67" s="262" t="s">
        <v>608</v>
      </c>
      <c r="G67" s="262" t="s">
        <v>598</v>
      </c>
      <c r="H67" s="262">
        <v>2</v>
      </c>
      <c r="I67" s="555" t="s">
        <v>497</v>
      </c>
      <c r="J67" s="262" t="s">
        <v>560</v>
      </c>
      <c r="K67" s="262" t="s">
        <v>548</v>
      </c>
      <c r="R67" s="360"/>
      <c r="S67" s="360"/>
      <c r="T67" s="360"/>
    </row>
    <row r="68" spans="1:20" s="268" customFormat="1" ht="26.4">
      <c r="A68" s="553">
        <v>65</v>
      </c>
      <c r="B68" s="555" t="s">
        <v>607</v>
      </c>
      <c r="C68" s="556">
        <v>41215</v>
      </c>
      <c r="D68" s="262" t="s">
        <v>491</v>
      </c>
      <c r="E68" s="262"/>
      <c r="F68" s="262" t="s">
        <v>606</v>
      </c>
      <c r="G68" s="262" t="s">
        <v>582</v>
      </c>
      <c r="H68" s="262">
        <v>2</v>
      </c>
      <c r="I68" s="555"/>
      <c r="J68" s="262" t="s">
        <v>182</v>
      </c>
      <c r="K68" s="262" t="s">
        <v>548</v>
      </c>
      <c r="R68" s="360"/>
      <c r="S68" s="360"/>
      <c r="T68" s="360"/>
    </row>
    <row r="69" spans="1:20" s="268" customFormat="1" ht="26.4">
      <c r="A69" s="553">
        <v>66</v>
      </c>
      <c r="B69" s="551" t="s">
        <v>605</v>
      </c>
      <c r="C69" s="552">
        <v>40761</v>
      </c>
      <c r="D69" s="262" t="s">
        <v>499</v>
      </c>
      <c r="E69" s="262" t="s">
        <v>128</v>
      </c>
      <c r="F69" s="262" t="s">
        <v>604</v>
      </c>
      <c r="G69" s="262" t="s">
        <v>598</v>
      </c>
      <c r="H69" s="262">
        <v>3</v>
      </c>
      <c r="I69" s="555" t="s">
        <v>497</v>
      </c>
      <c r="J69" s="262" t="s">
        <v>182</v>
      </c>
      <c r="K69" s="262" t="s">
        <v>548</v>
      </c>
      <c r="R69" s="360"/>
      <c r="S69" s="360"/>
      <c r="T69" s="360"/>
    </row>
    <row r="70" spans="1:20" s="268" customFormat="1" ht="26.4">
      <c r="A70" s="553">
        <v>67</v>
      </c>
      <c r="B70" s="555" t="s">
        <v>603</v>
      </c>
      <c r="C70" s="556">
        <v>40096</v>
      </c>
      <c r="D70" s="262" t="s">
        <v>499</v>
      </c>
      <c r="E70" s="262" t="s">
        <v>128</v>
      </c>
      <c r="F70" s="262" t="s">
        <v>602</v>
      </c>
      <c r="G70" s="262" t="s">
        <v>601</v>
      </c>
      <c r="H70" s="262">
        <v>3</v>
      </c>
      <c r="I70" s="555" t="s">
        <v>497</v>
      </c>
      <c r="J70" s="262" t="s">
        <v>177</v>
      </c>
      <c r="K70" s="262" t="s">
        <v>548</v>
      </c>
      <c r="R70" s="360"/>
      <c r="S70" s="360"/>
      <c r="T70" s="360"/>
    </row>
    <row r="71" spans="1:20" s="268" customFormat="1" ht="17.25" customHeight="1">
      <c r="A71" s="553">
        <v>68</v>
      </c>
      <c r="B71" s="262" t="s">
        <v>600</v>
      </c>
      <c r="C71" s="552">
        <v>40032</v>
      </c>
      <c r="D71" s="262" t="s">
        <v>499</v>
      </c>
      <c r="E71" s="262" t="s">
        <v>128</v>
      </c>
      <c r="F71" s="262" t="s">
        <v>599</v>
      </c>
      <c r="G71" s="262" t="s">
        <v>598</v>
      </c>
      <c r="H71" s="262">
        <v>4</v>
      </c>
      <c r="I71" s="555" t="s">
        <v>497</v>
      </c>
      <c r="J71" s="262" t="s">
        <v>182</v>
      </c>
      <c r="K71" s="262" t="s">
        <v>548</v>
      </c>
      <c r="R71" s="360"/>
      <c r="S71" s="360"/>
      <c r="T71" s="360"/>
    </row>
    <row r="72" spans="1:20" s="268" customFormat="1" ht="26.4">
      <c r="A72" s="553">
        <v>69</v>
      </c>
      <c r="B72" s="551" t="s">
        <v>597</v>
      </c>
      <c r="C72" s="552">
        <v>39833</v>
      </c>
      <c r="D72" s="262" t="s">
        <v>499</v>
      </c>
      <c r="E72" s="262" t="s">
        <v>128</v>
      </c>
      <c r="F72" s="262" t="s">
        <v>596</v>
      </c>
      <c r="G72" s="262" t="s">
        <v>595</v>
      </c>
      <c r="H72" s="262">
        <v>4</v>
      </c>
      <c r="I72" s="555" t="s">
        <v>540</v>
      </c>
      <c r="J72" s="262" t="s">
        <v>182</v>
      </c>
      <c r="K72" s="262" t="s">
        <v>548</v>
      </c>
      <c r="R72" s="360"/>
      <c r="S72" s="360"/>
      <c r="T72" s="360"/>
    </row>
    <row r="73" spans="1:20" s="268" customFormat="1" ht="26.4">
      <c r="A73" s="553">
        <v>70</v>
      </c>
      <c r="B73" s="551" t="s">
        <v>594</v>
      </c>
      <c r="C73" s="552">
        <v>40227</v>
      </c>
      <c r="D73" s="262" t="s">
        <v>499</v>
      </c>
      <c r="E73" s="262" t="s">
        <v>128</v>
      </c>
      <c r="F73" s="262" t="s">
        <v>593</v>
      </c>
      <c r="G73" s="262" t="s">
        <v>592</v>
      </c>
      <c r="H73" s="262">
        <v>4</v>
      </c>
      <c r="I73" s="555" t="s">
        <v>540</v>
      </c>
      <c r="J73" s="262" t="s">
        <v>182</v>
      </c>
      <c r="K73" s="262" t="s">
        <v>548</v>
      </c>
      <c r="R73" s="360"/>
      <c r="S73" s="360"/>
      <c r="T73" s="360"/>
    </row>
    <row r="74" spans="1:20" s="268" customFormat="1" ht="26.4">
      <c r="A74" s="553">
        <v>71</v>
      </c>
      <c r="B74" s="555" t="s">
        <v>591</v>
      </c>
      <c r="C74" s="556" t="s">
        <v>590</v>
      </c>
      <c r="D74" s="262" t="s">
        <v>499</v>
      </c>
      <c r="E74" s="262" t="s">
        <v>128</v>
      </c>
      <c r="F74" s="262" t="s">
        <v>589</v>
      </c>
      <c r="G74" s="262" t="s">
        <v>588</v>
      </c>
      <c r="H74" s="262">
        <v>4</v>
      </c>
      <c r="I74" s="555" t="s">
        <v>540</v>
      </c>
      <c r="J74" s="262" t="s">
        <v>182</v>
      </c>
      <c r="K74" s="262" t="s">
        <v>548</v>
      </c>
      <c r="R74" s="360"/>
      <c r="S74" s="360"/>
      <c r="T74" s="360"/>
    </row>
    <row r="75" spans="1:20" s="268" customFormat="1" ht="13.2">
      <c r="A75" s="553">
        <v>72</v>
      </c>
      <c r="B75" s="555" t="s">
        <v>587</v>
      </c>
      <c r="C75" s="556">
        <v>40184</v>
      </c>
      <c r="D75" s="262" t="s">
        <v>491</v>
      </c>
      <c r="E75" s="262"/>
      <c r="F75" s="262" t="s">
        <v>586</v>
      </c>
      <c r="G75" s="262" t="s">
        <v>585</v>
      </c>
      <c r="H75" s="262">
        <v>4</v>
      </c>
      <c r="I75" s="555"/>
      <c r="J75" s="262" t="s">
        <v>182</v>
      </c>
      <c r="K75" s="262" t="s">
        <v>548</v>
      </c>
      <c r="R75" s="360"/>
      <c r="S75" s="360"/>
      <c r="T75" s="360"/>
    </row>
    <row r="76" spans="1:20" s="268" customFormat="1" ht="26.4">
      <c r="A76" s="553">
        <v>73</v>
      </c>
      <c r="B76" s="555" t="s">
        <v>584</v>
      </c>
      <c r="C76" s="556">
        <v>40489</v>
      </c>
      <c r="D76" s="262" t="s">
        <v>491</v>
      </c>
      <c r="E76" s="262"/>
      <c r="F76" s="262" t="s">
        <v>583</v>
      </c>
      <c r="G76" s="262" t="s">
        <v>582</v>
      </c>
      <c r="H76" s="262">
        <v>4</v>
      </c>
      <c r="I76" s="555"/>
      <c r="J76" s="262" t="s">
        <v>182</v>
      </c>
      <c r="K76" s="262" t="s">
        <v>548</v>
      </c>
      <c r="R76" s="360"/>
      <c r="S76" s="360"/>
      <c r="T76" s="360"/>
    </row>
    <row r="77" spans="1:20" s="268" customFormat="1" ht="13.2">
      <c r="A77" s="553">
        <v>74</v>
      </c>
      <c r="B77" s="262" t="s">
        <v>581</v>
      </c>
      <c r="C77" s="552">
        <v>38187</v>
      </c>
      <c r="D77" s="262" t="s">
        <v>527</v>
      </c>
      <c r="E77" s="262"/>
      <c r="F77" s="262" t="s">
        <v>580</v>
      </c>
      <c r="G77" s="262" t="s">
        <v>579</v>
      </c>
      <c r="H77" s="262">
        <v>10</v>
      </c>
      <c r="I77" s="555"/>
      <c r="J77" s="262" t="s">
        <v>560</v>
      </c>
      <c r="K77" s="262" t="s">
        <v>548</v>
      </c>
      <c r="R77" s="360"/>
      <c r="S77" s="360"/>
      <c r="T77" s="360"/>
    </row>
    <row r="78" spans="1:20" s="268" customFormat="1" ht="26.4">
      <c r="A78" s="553">
        <v>75</v>
      </c>
      <c r="B78" s="262" t="s">
        <v>578</v>
      </c>
      <c r="C78" s="552">
        <v>38043</v>
      </c>
      <c r="D78" s="262" t="s">
        <v>527</v>
      </c>
      <c r="E78" s="262"/>
      <c r="F78" s="262" t="s">
        <v>577</v>
      </c>
      <c r="G78" s="262" t="s">
        <v>576</v>
      </c>
      <c r="H78" s="262">
        <v>10</v>
      </c>
      <c r="I78" s="555"/>
      <c r="J78" s="262" t="s">
        <v>560</v>
      </c>
      <c r="K78" s="262" t="s">
        <v>548</v>
      </c>
      <c r="R78" s="360"/>
      <c r="S78" s="360"/>
      <c r="T78" s="360"/>
    </row>
    <row r="79" spans="1:20" s="268" customFormat="1" ht="13.2">
      <c r="A79" s="553">
        <v>76</v>
      </c>
      <c r="B79" s="262" t="s">
        <v>575</v>
      </c>
      <c r="C79" s="552">
        <v>37861</v>
      </c>
      <c r="D79" s="262" t="s">
        <v>527</v>
      </c>
      <c r="E79" s="262"/>
      <c r="F79" s="262" t="s">
        <v>574</v>
      </c>
      <c r="G79" s="262" t="s">
        <v>573</v>
      </c>
      <c r="H79" s="262">
        <v>10</v>
      </c>
      <c r="I79" s="555"/>
      <c r="J79" s="262" t="s">
        <v>177</v>
      </c>
      <c r="K79" s="262" t="s">
        <v>548</v>
      </c>
      <c r="R79" s="360"/>
      <c r="S79" s="360"/>
      <c r="T79" s="360"/>
    </row>
    <row r="80" spans="1:20" s="268" customFormat="1" ht="13.2">
      <c r="A80" s="553">
        <v>77</v>
      </c>
      <c r="B80" s="262" t="s">
        <v>572</v>
      </c>
      <c r="C80" s="552">
        <v>37922</v>
      </c>
      <c r="D80" s="262" t="s">
        <v>527</v>
      </c>
      <c r="E80" s="262"/>
      <c r="F80" s="262" t="s">
        <v>571</v>
      </c>
      <c r="G80" s="262" t="s">
        <v>570</v>
      </c>
      <c r="H80" s="262">
        <v>10</v>
      </c>
      <c r="I80" s="555"/>
      <c r="J80" s="262" t="s">
        <v>177</v>
      </c>
      <c r="K80" s="262" t="s">
        <v>548</v>
      </c>
      <c r="R80" s="360"/>
      <c r="S80" s="360"/>
      <c r="T80" s="360"/>
    </row>
    <row r="81" spans="1:20" s="268" customFormat="1" ht="26.4">
      <c r="A81" s="553">
        <v>78</v>
      </c>
      <c r="B81" s="262" t="s">
        <v>569</v>
      </c>
      <c r="C81" s="552">
        <v>37832</v>
      </c>
      <c r="D81" s="262" t="s">
        <v>527</v>
      </c>
      <c r="E81" s="262"/>
      <c r="F81" s="262" t="s">
        <v>568</v>
      </c>
      <c r="G81" s="262" t="s">
        <v>567</v>
      </c>
      <c r="H81" s="262">
        <v>10</v>
      </c>
      <c r="I81" s="555"/>
      <c r="J81" s="262" t="s">
        <v>177</v>
      </c>
      <c r="K81" s="262" t="s">
        <v>548</v>
      </c>
      <c r="R81" s="360"/>
      <c r="S81" s="360"/>
      <c r="T81" s="360"/>
    </row>
    <row r="82" spans="1:20" s="268" customFormat="1" ht="13.2">
      <c r="A82" s="553">
        <v>79</v>
      </c>
      <c r="B82" s="262" t="s">
        <v>566</v>
      </c>
      <c r="C82" s="552">
        <v>38260</v>
      </c>
      <c r="D82" s="262" t="s">
        <v>527</v>
      </c>
      <c r="E82" s="262"/>
      <c r="F82" s="262" t="s">
        <v>565</v>
      </c>
      <c r="G82" s="262" t="s">
        <v>564</v>
      </c>
      <c r="H82" s="262">
        <v>10</v>
      </c>
      <c r="I82" s="555"/>
      <c r="J82" s="262" t="s">
        <v>560</v>
      </c>
      <c r="K82" s="262" t="s">
        <v>548</v>
      </c>
      <c r="R82" s="360"/>
      <c r="S82" s="360"/>
      <c r="T82" s="360"/>
    </row>
    <row r="83" spans="1:20" s="268" customFormat="1" ht="15.75" customHeight="1">
      <c r="A83" s="553">
        <v>80</v>
      </c>
      <c r="B83" s="262" t="s">
        <v>563</v>
      </c>
      <c r="C83" s="552">
        <v>34410</v>
      </c>
      <c r="D83" s="262" t="s">
        <v>527</v>
      </c>
      <c r="E83" s="262"/>
      <c r="F83" s="262" t="s">
        <v>562</v>
      </c>
      <c r="G83" s="262" t="s">
        <v>561</v>
      </c>
      <c r="H83" s="262">
        <v>11</v>
      </c>
      <c r="I83" s="555"/>
      <c r="J83" s="262" t="s">
        <v>560</v>
      </c>
      <c r="K83" s="262" t="s">
        <v>548</v>
      </c>
      <c r="R83" s="360"/>
      <c r="S83" s="360"/>
      <c r="T83" s="360"/>
    </row>
    <row r="84" spans="1:20" ht="17.25" customHeight="1">
      <c r="A84" s="553">
        <v>81</v>
      </c>
      <c r="B84" s="262" t="s">
        <v>559</v>
      </c>
      <c r="C84" s="559">
        <v>39923</v>
      </c>
      <c r="D84" s="262" t="s">
        <v>499</v>
      </c>
      <c r="E84" s="262" t="s">
        <v>128</v>
      </c>
      <c r="F84" s="262" t="s">
        <v>558</v>
      </c>
      <c r="G84" s="262" t="s">
        <v>552</v>
      </c>
      <c r="H84" s="262">
        <v>5</v>
      </c>
      <c r="I84" s="555" t="s">
        <v>540</v>
      </c>
      <c r="J84" s="262" t="s">
        <v>182</v>
      </c>
      <c r="K84" s="262" t="s">
        <v>548</v>
      </c>
      <c r="R84" s="258" t="s">
        <v>126</v>
      </c>
      <c r="S84" s="258" t="s">
        <v>128</v>
      </c>
      <c r="T84" s="258"/>
    </row>
    <row r="85" spans="1:20" ht="27">
      <c r="A85" s="553">
        <v>82</v>
      </c>
      <c r="B85" s="262" t="s">
        <v>557</v>
      </c>
      <c r="C85" s="559">
        <v>39995</v>
      </c>
      <c r="D85" s="262" t="s">
        <v>499</v>
      </c>
      <c r="E85" s="262" t="s">
        <v>128</v>
      </c>
      <c r="F85" s="554" t="s">
        <v>556</v>
      </c>
      <c r="G85" s="561" t="s">
        <v>555</v>
      </c>
      <c r="H85" s="262">
        <v>5</v>
      </c>
      <c r="I85" s="555" t="s">
        <v>540</v>
      </c>
      <c r="J85" s="262" t="s">
        <v>182</v>
      </c>
      <c r="K85" s="262" t="s">
        <v>548</v>
      </c>
      <c r="R85" s="258" t="s">
        <v>132</v>
      </c>
      <c r="S85" s="258" t="s">
        <v>129</v>
      </c>
      <c r="T85" s="258"/>
    </row>
    <row r="86" spans="1:20">
      <c r="A86" s="553">
        <v>83</v>
      </c>
      <c r="B86" s="560" t="s">
        <v>554</v>
      </c>
      <c r="C86" s="559">
        <v>38555</v>
      </c>
      <c r="D86" s="262" t="s">
        <v>499</v>
      </c>
      <c r="E86" s="262" t="s">
        <v>128</v>
      </c>
      <c r="F86" s="262" t="s">
        <v>553</v>
      </c>
      <c r="G86" s="262" t="s">
        <v>552</v>
      </c>
      <c r="H86" s="262">
        <v>8</v>
      </c>
      <c r="I86" s="555" t="s">
        <v>497</v>
      </c>
      <c r="J86" s="262" t="s">
        <v>182</v>
      </c>
      <c r="K86" s="262" t="s">
        <v>548</v>
      </c>
      <c r="R86" s="258" t="s">
        <v>131</v>
      </c>
      <c r="S86" s="258" t="s">
        <v>130</v>
      </c>
      <c r="T86" s="258"/>
    </row>
    <row r="87" spans="1:20" ht="17.25" customHeight="1">
      <c r="A87" s="553">
        <v>84</v>
      </c>
      <c r="B87" s="262" t="s">
        <v>551</v>
      </c>
      <c r="C87" s="552">
        <v>38477</v>
      </c>
      <c r="D87" s="262" t="s">
        <v>499</v>
      </c>
      <c r="E87" s="262" t="s">
        <v>128</v>
      </c>
      <c r="F87" s="262" t="s">
        <v>550</v>
      </c>
      <c r="G87" s="262" t="s">
        <v>549</v>
      </c>
      <c r="H87" s="262">
        <v>9</v>
      </c>
      <c r="I87" s="555" t="s">
        <v>540</v>
      </c>
      <c r="J87" s="262" t="s">
        <v>182</v>
      </c>
      <c r="K87" s="262" t="s">
        <v>548</v>
      </c>
    </row>
    <row r="88" spans="1:20">
      <c r="A88" s="553">
        <v>85</v>
      </c>
      <c r="B88" s="262" t="s">
        <v>547</v>
      </c>
      <c r="C88" s="559">
        <v>39489</v>
      </c>
      <c r="D88" s="551" t="s">
        <v>125</v>
      </c>
      <c r="E88" s="551" t="s">
        <v>127</v>
      </c>
      <c r="F88" s="262" t="s">
        <v>546</v>
      </c>
      <c r="G88" s="551" t="s">
        <v>543</v>
      </c>
      <c r="H88" s="551">
        <v>4</v>
      </c>
      <c r="I88" s="551" t="s">
        <v>497</v>
      </c>
      <c r="J88" s="551" t="s">
        <v>177</v>
      </c>
      <c r="K88" s="262" t="s">
        <v>509</v>
      </c>
    </row>
    <row r="89" spans="1:20">
      <c r="A89" s="553">
        <v>86</v>
      </c>
      <c r="B89" s="262" t="s">
        <v>545</v>
      </c>
      <c r="C89" s="559">
        <v>40497</v>
      </c>
      <c r="D89" s="551" t="s">
        <v>125</v>
      </c>
      <c r="E89" s="551" t="s">
        <v>127</v>
      </c>
      <c r="F89" s="262" t="s">
        <v>544</v>
      </c>
      <c r="G89" s="551" t="s">
        <v>543</v>
      </c>
      <c r="H89" s="551">
        <v>4</v>
      </c>
      <c r="I89" s="551" t="s">
        <v>540</v>
      </c>
      <c r="J89" s="551" t="s">
        <v>182</v>
      </c>
      <c r="K89" s="262" t="s">
        <v>509</v>
      </c>
    </row>
    <row r="90" spans="1:20">
      <c r="A90" s="553">
        <v>87</v>
      </c>
      <c r="B90" s="262" t="s">
        <v>326</v>
      </c>
      <c r="C90" s="559">
        <v>40431</v>
      </c>
      <c r="D90" s="551" t="s">
        <v>125</v>
      </c>
      <c r="E90" s="551" t="s">
        <v>127</v>
      </c>
      <c r="F90" s="262" t="s">
        <v>542</v>
      </c>
      <c r="G90" s="551" t="s">
        <v>541</v>
      </c>
      <c r="H90" s="551">
        <v>2</v>
      </c>
      <c r="I90" s="551" t="s">
        <v>540</v>
      </c>
      <c r="J90" s="551" t="s">
        <v>177</v>
      </c>
      <c r="K90" s="262" t="s">
        <v>509</v>
      </c>
    </row>
    <row r="91" spans="1:20">
      <c r="A91" s="553">
        <v>88</v>
      </c>
      <c r="B91" s="262" t="s">
        <v>539</v>
      </c>
      <c r="C91" s="559">
        <v>41609</v>
      </c>
      <c r="D91" s="551" t="s">
        <v>491</v>
      </c>
      <c r="E91" s="551" t="s">
        <v>130</v>
      </c>
      <c r="F91" s="262" t="s">
        <v>538</v>
      </c>
      <c r="G91" s="551" t="s">
        <v>525</v>
      </c>
      <c r="H91" s="551">
        <v>2</v>
      </c>
      <c r="I91" s="551"/>
      <c r="J91" s="551" t="s">
        <v>182</v>
      </c>
      <c r="K91" s="262" t="s">
        <v>509</v>
      </c>
    </row>
    <row r="92" spans="1:20">
      <c r="A92" s="553">
        <v>89</v>
      </c>
      <c r="B92" s="262" t="s">
        <v>537</v>
      </c>
      <c r="C92" s="559">
        <v>39752</v>
      </c>
      <c r="D92" s="262" t="s">
        <v>536</v>
      </c>
      <c r="E92" s="551" t="s">
        <v>519</v>
      </c>
      <c r="F92" s="262" t="s">
        <v>535</v>
      </c>
      <c r="G92" s="551" t="s">
        <v>525</v>
      </c>
      <c r="H92" s="551">
        <v>5</v>
      </c>
      <c r="I92" s="551"/>
      <c r="J92" s="551" t="s">
        <v>182</v>
      </c>
      <c r="K92" s="262" t="s">
        <v>509</v>
      </c>
    </row>
    <row r="93" spans="1:20" ht="13.5" customHeight="1">
      <c r="A93" s="553">
        <v>90</v>
      </c>
      <c r="B93" s="262" t="s">
        <v>534</v>
      </c>
      <c r="C93" s="557">
        <v>39661</v>
      </c>
      <c r="D93" s="551" t="s">
        <v>491</v>
      </c>
      <c r="E93" s="551" t="s">
        <v>130</v>
      </c>
      <c r="F93" s="262" t="s">
        <v>533</v>
      </c>
      <c r="G93" s="551" t="s">
        <v>525</v>
      </c>
      <c r="H93" s="551">
        <v>7</v>
      </c>
      <c r="I93" s="558"/>
      <c r="J93" s="551" t="s">
        <v>182</v>
      </c>
      <c r="K93" s="262" t="s">
        <v>509</v>
      </c>
    </row>
    <row r="94" spans="1:20">
      <c r="A94" s="553">
        <v>91</v>
      </c>
      <c r="B94" s="262" t="s">
        <v>532</v>
      </c>
      <c r="C94" s="557">
        <v>37998</v>
      </c>
      <c r="D94" s="551" t="s">
        <v>527</v>
      </c>
      <c r="E94" s="551" t="s">
        <v>130</v>
      </c>
      <c r="F94" s="262" t="s">
        <v>531</v>
      </c>
      <c r="G94" s="551" t="s">
        <v>525</v>
      </c>
      <c r="H94" s="551">
        <v>10</v>
      </c>
      <c r="I94" s="558"/>
      <c r="J94" s="551" t="s">
        <v>177</v>
      </c>
      <c r="K94" s="262" t="s">
        <v>509</v>
      </c>
    </row>
    <row r="95" spans="1:20">
      <c r="A95" s="553">
        <v>92</v>
      </c>
      <c r="B95" s="262" t="s">
        <v>530</v>
      </c>
      <c r="C95" s="557">
        <v>37650</v>
      </c>
      <c r="D95" s="551" t="s">
        <v>527</v>
      </c>
      <c r="E95" s="551" t="s">
        <v>130</v>
      </c>
      <c r="F95" s="262" t="s">
        <v>529</v>
      </c>
      <c r="G95" s="551" t="s">
        <v>525</v>
      </c>
      <c r="H95" s="551">
        <v>10</v>
      </c>
      <c r="I95" s="558"/>
      <c r="J95" s="551" t="s">
        <v>177</v>
      </c>
      <c r="K95" s="262" t="s">
        <v>509</v>
      </c>
    </row>
    <row r="96" spans="1:20">
      <c r="A96" s="553">
        <v>93</v>
      </c>
      <c r="B96" s="262" t="s">
        <v>528</v>
      </c>
      <c r="C96" s="557">
        <v>38180</v>
      </c>
      <c r="D96" s="551" t="s">
        <v>527</v>
      </c>
      <c r="E96" s="551" t="s">
        <v>130</v>
      </c>
      <c r="F96" s="262" t="s">
        <v>526</v>
      </c>
      <c r="G96" s="551" t="s">
        <v>525</v>
      </c>
      <c r="H96" s="551">
        <v>10</v>
      </c>
      <c r="I96" s="558"/>
      <c r="J96" s="551" t="s">
        <v>524</v>
      </c>
      <c r="K96" s="262" t="s">
        <v>509</v>
      </c>
    </row>
    <row r="97" spans="1:13">
      <c r="A97" s="553">
        <v>94</v>
      </c>
      <c r="B97" s="262" t="s">
        <v>523</v>
      </c>
      <c r="C97" s="557">
        <v>37551</v>
      </c>
      <c r="D97" s="262" t="s">
        <v>520</v>
      </c>
      <c r="E97" s="551" t="s">
        <v>519</v>
      </c>
      <c r="F97" s="262" t="s">
        <v>513</v>
      </c>
      <c r="G97" s="551" t="s">
        <v>469</v>
      </c>
      <c r="H97" s="551">
        <v>11</v>
      </c>
      <c r="I97" s="551" t="s">
        <v>522</v>
      </c>
      <c r="J97" s="551" t="s">
        <v>182</v>
      </c>
      <c r="K97" s="262" t="s">
        <v>509</v>
      </c>
    </row>
    <row r="98" spans="1:13">
      <c r="A98" s="553">
        <v>95</v>
      </c>
      <c r="B98" s="262" t="s">
        <v>521</v>
      </c>
      <c r="C98" s="557">
        <v>37741</v>
      </c>
      <c r="D98" s="262" t="s">
        <v>520</v>
      </c>
      <c r="E98" s="551" t="s">
        <v>519</v>
      </c>
      <c r="F98" s="262" t="s">
        <v>518</v>
      </c>
      <c r="G98" s="551" t="s">
        <v>469</v>
      </c>
      <c r="H98" s="551">
        <v>11</v>
      </c>
      <c r="I98" s="551" t="s">
        <v>497</v>
      </c>
      <c r="J98" s="551" t="s">
        <v>182</v>
      </c>
      <c r="K98" s="262" t="s">
        <v>509</v>
      </c>
    </row>
    <row r="99" spans="1:13">
      <c r="A99" s="553">
        <v>96</v>
      </c>
      <c r="B99" s="262" t="s">
        <v>517</v>
      </c>
      <c r="C99" s="557">
        <v>37804</v>
      </c>
      <c r="D99" s="551" t="s">
        <v>516</v>
      </c>
      <c r="E99" s="551" t="s">
        <v>128</v>
      </c>
      <c r="F99" s="262" t="s">
        <v>515</v>
      </c>
      <c r="G99" s="551" t="s">
        <v>469</v>
      </c>
      <c r="H99" s="551">
        <v>10</v>
      </c>
      <c r="I99" s="558"/>
      <c r="J99" s="551" t="s">
        <v>177</v>
      </c>
      <c r="K99" s="262" t="s">
        <v>509</v>
      </c>
    </row>
    <row r="100" spans="1:13">
      <c r="A100" s="553">
        <v>97</v>
      </c>
      <c r="B100" s="262" t="s">
        <v>514</v>
      </c>
      <c r="C100" s="557">
        <v>37668</v>
      </c>
      <c r="D100" s="551" t="s">
        <v>125</v>
      </c>
      <c r="E100" s="551" t="s">
        <v>130</v>
      </c>
      <c r="F100" s="262" t="s">
        <v>513</v>
      </c>
      <c r="G100" s="551" t="s">
        <v>510</v>
      </c>
      <c r="H100" s="551">
        <v>11</v>
      </c>
      <c r="I100" s="558"/>
      <c r="J100" s="551" t="s">
        <v>182</v>
      </c>
      <c r="K100" s="262" t="s">
        <v>509</v>
      </c>
      <c r="L100" s="550"/>
      <c r="M100" s="550"/>
    </row>
    <row r="101" spans="1:13">
      <c r="A101" s="553">
        <v>98</v>
      </c>
      <c r="B101" s="262" t="s">
        <v>512</v>
      </c>
      <c r="C101" s="557">
        <v>38607</v>
      </c>
      <c r="D101" s="551" t="s">
        <v>125</v>
      </c>
      <c r="E101" s="551" t="s">
        <v>129</v>
      </c>
      <c r="F101" s="262" t="s">
        <v>511</v>
      </c>
      <c r="G101" s="551" t="s">
        <v>510</v>
      </c>
      <c r="H101" s="551">
        <v>9</v>
      </c>
      <c r="I101" s="551" t="s">
        <v>497</v>
      </c>
      <c r="J101" s="551" t="s">
        <v>182</v>
      </c>
      <c r="K101" s="262" t="s">
        <v>509</v>
      </c>
      <c r="L101" s="550"/>
      <c r="M101" s="550"/>
    </row>
    <row r="102" spans="1:13">
      <c r="A102" s="553">
        <v>99</v>
      </c>
      <c r="B102" s="262" t="s">
        <v>508</v>
      </c>
      <c r="C102" s="552">
        <v>40016</v>
      </c>
      <c r="D102" s="262" t="s">
        <v>499</v>
      </c>
      <c r="E102" s="262" t="s">
        <v>127</v>
      </c>
      <c r="F102" s="554" t="s">
        <v>507</v>
      </c>
      <c r="G102" s="262" t="s">
        <v>489</v>
      </c>
      <c r="H102" s="262">
        <v>5</v>
      </c>
      <c r="I102" s="262"/>
      <c r="J102" s="551" t="s">
        <v>182</v>
      </c>
      <c r="K102" s="262" t="s">
        <v>488</v>
      </c>
      <c r="L102" s="550"/>
      <c r="M102" s="550"/>
    </row>
    <row r="103" spans="1:13">
      <c r="A103" s="553">
        <v>100</v>
      </c>
      <c r="B103" s="555" t="s">
        <v>506</v>
      </c>
      <c r="C103" s="556">
        <v>40265</v>
      </c>
      <c r="D103" s="262" t="s">
        <v>499</v>
      </c>
      <c r="E103" s="262" t="s">
        <v>128</v>
      </c>
      <c r="F103" s="262" t="s">
        <v>505</v>
      </c>
      <c r="G103" s="262" t="s">
        <v>489</v>
      </c>
      <c r="H103" s="262">
        <v>3</v>
      </c>
      <c r="I103" s="555" t="s">
        <v>497</v>
      </c>
      <c r="J103" s="262" t="s">
        <v>182</v>
      </c>
      <c r="K103" s="262" t="s">
        <v>488</v>
      </c>
      <c r="L103" s="550"/>
      <c r="M103" s="550"/>
    </row>
    <row r="104" spans="1:13">
      <c r="A104" s="553">
        <v>101</v>
      </c>
      <c r="B104" s="555" t="s">
        <v>504</v>
      </c>
      <c r="C104" s="556">
        <v>39636</v>
      </c>
      <c r="D104" s="262" t="s">
        <v>491</v>
      </c>
      <c r="E104" s="262" t="s">
        <v>127</v>
      </c>
      <c r="F104" s="262" t="s">
        <v>490</v>
      </c>
      <c r="G104" s="262" t="s">
        <v>489</v>
      </c>
      <c r="H104" s="262">
        <v>6</v>
      </c>
      <c r="I104" s="555"/>
      <c r="J104" s="262" t="s">
        <v>182</v>
      </c>
      <c r="K104" s="262" t="s">
        <v>488</v>
      </c>
      <c r="L104" s="550"/>
      <c r="M104" s="550"/>
    </row>
    <row r="105" spans="1:13">
      <c r="A105" s="553">
        <v>102</v>
      </c>
      <c r="B105" s="262" t="s">
        <v>503</v>
      </c>
      <c r="C105" s="552">
        <v>37907</v>
      </c>
      <c r="D105" s="262" t="s">
        <v>491</v>
      </c>
      <c r="E105" s="262" t="s">
        <v>127</v>
      </c>
      <c r="F105" s="554" t="s">
        <v>502</v>
      </c>
      <c r="G105" s="262" t="s">
        <v>501</v>
      </c>
      <c r="H105" s="262">
        <v>10</v>
      </c>
      <c r="I105" s="262"/>
      <c r="J105" s="262" t="s">
        <v>182</v>
      </c>
      <c r="K105" s="262" t="s">
        <v>488</v>
      </c>
      <c r="L105" s="550"/>
      <c r="M105" s="550"/>
    </row>
    <row r="106" spans="1:13">
      <c r="A106" s="553">
        <v>103</v>
      </c>
      <c r="B106" s="262" t="s">
        <v>500</v>
      </c>
      <c r="C106" s="552">
        <v>40669</v>
      </c>
      <c r="D106" s="262" t="s">
        <v>499</v>
      </c>
      <c r="E106" s="262" t="s">
        <v>128</v>
      </c>
      <c r="F106" s="262" t="s">
        <v>498</v>
      </c>
      <c r="G106" s="262" t="s">
        <v>489</v>
      </c>
      <c r="H106" s="262">
        <v>2</v>
      </c>
      <c r="I106" s="555" t="s">
        <v>497</v>
      </c>
      <c r="J106" s="262" t="s">
        <v>182</v>
      </c>
      <c r="K106" s="262" t="s">
        <v>488</v>
      </c>
      <c r="L106" s="550"/>
      <c r="M106" s="550"/>
    </row>
    <row r="107" spans="1:13">
      <c r="A107" s="553">
        <v>104</v>
      </c>
      <c r="B107" s="262" t="s">
        <v>496</v>
      </c>
      <c r="C107" s="552">
        <v>38470</v>
      </c>
      <c r="D107" s="262" t="s">
        <v>125</v>
      </c>
      <c r="E107" s="262" t="s">
        <v>127</v>
      </c>
      <c r="F107" s="262" t="s">
        <v>495</v>
      </c>
      <c r="G107" s="262" t="s">
        <v>489</v>
      </c>
      <c r="H107" s="262">
        <v>9</v>
      </c>
      <c r="I107" s="262"/>
      <c r="J107" s="262" t="s">
        <v>182</v>
      </c>
      <c r="K107" s="262" t="s">
        <v>488</v>
      </c>
      <c r="L107" s="550"/>
      <c r="M107" s="550"/>
    </row>
    <row r="108" spans="1:13">
      <c r="A108" s="553">
        <v>105</v>
      </c>
      <c r="B108" s="262" t="s">
        <v>494</v>
      </c>
      <c r="C108" s="552">
        <v>37964</v>
      </c>
      <c r="D108" s="262" t="s">
        <v>126</v>
      </c>
      <c r="E108" s="262" t="s">
        <v>127</v>
      </c>
      <c r="F108" s="262" t="s">
        <v>493</v>
      </c>
      <c r="G108" s="262" t="s">
        <v>489</v>
      </c>
      <c r="H108" s="262">
        <v>10</v>
      </c>
      <c r="I108" s="262"/>
      <c r="J108" s="262" t="s">
        <v>182</v>
      </c>
      <c r="K108" s="262" t="s">
        <v>488</v>
      </c>
      <c r="L108" s="550"/>
      <c r="M108" s="550"/>
    </row>
    <row r="109" spans="1:13">
      <c r="A109" s="553">
        <v>106</v>
      </c>
      <c r="B109" s="555" t="s">
        <v>492</v>
      </c>
      <c r="C109" s="556">
        <v>39710</v>
      </c>
      <c r="D109" s="262" t="s">
        <v>491</v>
      </c>
      <c r="E109" s="262" t="s">
        <v>127</v>
      </c>
      <c r="F109" s="262" t="s">
        <v>490</v>
      </c>
      <c r="G109" s="262" t="s">
        <v>489</v>
      </c>
      <c r="H109" s="262">
        <v>6</v>
      </c>
      <c r="I109" s="555"/>
      <c r="J109" s="262" t="s">
        <v>182</v>
      </c>
      <c r="K109" s="262" t="s">
        <v>488</v>
      </c>
      <c r="L109" s="550"/>
      <c r="M109" s="550"/>
    </row>
    <row r="110" spans="1:13">
      <c r="A110" s="553">
        <v>107</v>
      </c>
      <c r="B110" s="262" t="s">
        <v>487</v>
      </c>
      <c r="C110" s="552">
        <v>40340</v>
      </c>
      <c r="D110" s="262" t="s">
        <v>132</v>
      </c>
      <c r="E110" s="262" t="s">
        <v>127</v>
      </c>
      <c r="F110" s="262" t="s">
        <v>486</v>
      </c>
      <c r="G110" s="262" t="s">
        <v>485</v>
      </c>
      <c r="H110" s="262">
        <v>4</v>
      </c>
      <c r="I110" s="555"/>
      <c r="J110" s="554" t="s">
        <v>182</v>
      </c>
      <c r="K110" s="262" t="s">
        <v>468</v>
      </c>
      <c r="L110" s="550"/>
      <c r="M110" s="550"/>
    </row>
    <row r="111" spans="1:13">
      <c r="A111" s="553">
        <v>108</v>
      </c>
      <c r="B111" s="262" t="s">
        <v>484</v>
      </c>
      <c r="C111" s="552">
        <v>39502</v>
      </c>
      <c r="D111" s="262" t="s">
        <v>132</v>
      </c>
      <c r="E111" s="262" t="s">
        <v>127</v>
      </c>
      <c r="F111" s="551" t="s">
        <v>483</v>
      </c>
      <c r="G111" s="551" t="s">
        <v>469</v>
      </c>
      <c r="H111" s="262">
        <v>6</v>
      </c>
      <c r="I111" s="551"/>
      <c r="J111" s="551" t="s">
        <v>182</v>
      </c>
      <c r="K111" s="262" t="s">
        <v>468</v>
      </c>
      <c r="L111" s="550"/>
      <c r="M111" s="550"/>
    </row>
    <row r="112" spans="1:13">
      <c r="A112" s="553">
        <v>109</v>
      </c>
      <c r="B112" s="262" t="s">
        <v>482</v>
      </c>
      <c r="C112" s="552">
        <v>39363</v>
      </c>
      <c r="D112" s="262" t="s">
        <v>132</v>
      </c>
      <c r="E112" s="262" t="s">
        <v>127</v>
      </c>
      <c r="F112" s="551" t="s">
        <v>481</v>
      </c>
      <c r="G112" s="551" t="s">
        <v>469</v>
      </c>
      <c r="H112" s="262">
        <v>7</v>
      </c>
      <c r="I112" s="551"/>
      <c r="J112" s="551" t="s">
        <v>182</v>
      </c>
      <c r="K112" s="262" t="s">
        <v>468</v>
      </c>
      <c r="L112" s="550"/>
      <c r="M112" s="550"/>
    </row>
    <row r="113" spans="1:18">
      <c r="A113" s="553">
        <v>110</v>
      </c>
      <c r="B113" s="551" t="s">
        <v>480</v>
      </c>
      <c r="C113" s="552">
        <v>39349</v>
      </c>
      <c r="D113" s="262" t="s">
        <v>132</v>
      </c>
      <c r="E113" s="262" t="s">
        <v>127</v>
      </c>
      <c r="F113" s="551" t="s">
        <v>479</v>
      </c>
      <c r="G113" s="551" t="s">
        <v>469</v>
      </c>
      <c r="H113" s="262">
        <v>7</v>
      </c>
      <c r="I113" s="551"/>
      <c r="J113" s="551" t="s">
        <v>182</v>
      </c>
      <c r="K113" s="262" t="s">
        <v>468</v>
      </c>
      <c r="L113" s="550"/>
      <c r="M113" s="550"/>
    </row>
    <row r="114" spans="1:18">
      <c r="A114" s="553">
        <v>111</v>
      </c>
      <c r="B114" s="551" t="s">
        <v>378</v>
      </c>
      <c r="C114" s="552">
        <v>38537</v>
      </c>
      <c r="D114" s="262" t="s">
        <v>132</v>
      </c>
      <c r="E114" s="262" t="s">
        <v>127</v>
      </c>
      <c r="F114" s="551" t="s">
        <v>478</v>
      </c>
      <c r="G114" s="551" t="s">
        <v>477</v>
      </c>
      <c r="H114" s="262">
        <v>9</v>
      </c>
      <c r="I114" s="551"/>
      <c r="J114" s="551" t="s">
        <v>182</v>
      </c>
      <c r="K114" s="262" t="s">
        <v>468</v>
      </c>
      <c r="L114" s="550"/>
      <c r="M114" s="550"/>
    </row>
    <row r="115" spans="1:18">
      <c r="A115" s="553">
        <v>112</v>
      </c>
      <c r="B115" s="262" t="s">
        <v>476</v>
      </c>
      <c r="C115" s="552">
        <v>38051</v>
      </c>
      <c r="D115" s="262" t="s">
        <v>131</v>
      </c>
      <c r="E115" s="262" t="s">
        <v>127</v>
      </c>
      <c r="F115" s="551" t="s">
        <v>475</v>
      </c>
      <c r="G115" s="551" t="s">
        <v>469</v>
      </c>
      <c r="H115" s="262">
        <v>10</v>
      </c>
      <c r="I115" s="551"/>
      <c r="J115" s="262" t="s">
        <v>474</v>
      </c>
      <c r="K115" s="262" t="s">
        <v>468</v>
      </c>
      <c r="L115" s="550"/>
      <c r="M115" s="550"/>
    </row>
    <row r="116" spans="1:18" ht="16.5" customHeight="1">
      <c r="A116" s="553">
        <v>113</v>
      </c>
      <c r="B116" s="262" t="s">
        <v>473</v>
      </c>
      <c r="C116" s="552">
        <v>38061</v>
      </c>
      <c r="D116" s="262" t="s">
        <v>131</v>
      </c>
      <c r="E116" s="262" t="s">
        <v>127</v>
      </c>
      <c r="F116" s="551" t="s">
        <v>472</v>
      </c>
      <c r="G116" s="551" t="s">
        <v>469</v>
      </c>
      <c r="H116" s="262">
        <v>10</v>
      </c>
      <c r="I116" s="551"/>
      <c r="J116" s="262" t="s">
        <v>177</v>
      </c>
      <c r="K116" s="262" t="s">
        <v>468</v>
      </c>
      <c r="L116" s="550"/>
      <c r="M116" s="550"/>
    </row>
    <row r="117" spans="1:18" ht="18.75" customHeight="1">
      <c r="A117" s="553">
        <v>114</v>
      </c>
      <c r="B117" s="262" t="s">
        <v>471</v>
      </c>
      <c r="C117" s="552">
        <v>38285</v>
      </c>
      <c r="D117" s="262" t="s">
        <v>131</v>
      </c>
      <c r="E117" s="262" t="s">
        <v>127</v>
      </c>
      <c r="F117" s="551" t="s">
        <v>470</v>
      </c>
      <c r="G117" s="551" t="s">
        <v>469</v>
      </c>
      <c r="H117" s="262">
        <v>10</v>
      </c>
      <c r="I117" s="551"/>
      <c r="J117" s="551" t="s">
        <v>182</v>
      </c>
      <c r="K117" s="262" t="s">
        <v>468</v>
      </c>
      <c r="L117" s="550"/>
      <c r="M117" s="550"/>
    </row>
    <row r="118" spans="1:18" ht="57" customHeight="1">
      <c r="A118" s="15"/>
      <c r="B118" s="923" t="s">
        <v>124</v>
      </c>
      <c r="C118" s="924"/>
      <c r="D118" s="924"/>
      <c r="E118" s="924"/>
      <c r="F118" s="924"/>
      <c r="G118" s="924"/>
      <c r="H118" s="924"/>
      <c r="I118" s="924"/>
      <c r="J118" s="924"/>
      <c r="K118" s="925"/>
    </row>
    <row r="119" spans="1:18" ht="56.25" customHeight="1">
      <c r="A119" s="15"/>
      <c r="B119" s="926"/>
      <c r="C119" s="927"/>
      <c r="D119" s="927"/>
      <c r="E119" s="927"/>
      <c r="F119" s="927"/>
      <c r="G119" s="927"/>
      <c r="H119" s="927"/>
      <c r="I119" s="927"/>
      <c r="J119" s="927"/>
      <c r="K119" s="928"/>
    </row>
    <row r="120" spans="1:18" ht="21" customHeight="1">
      <c r="A120" s="15"/>
      <c r="B120" s="926"/>
      <c r="C120" s="927"/>
      <c r="D120" s="927"/>
      <c r="E120" s="927"/>
      <c r="F120" s="927"/>
      <c r="G120" s="927"/>
      <c r="H120" s="927"/>
      <c r="I120" s="927"/>
      <c r="J120" s="927"/>
      <c r="K120" s="928"/>
    </row>
    <row r="121" spans="1:18" ht="15.75" customHeight="1">
      <c r="A121" s="15"/>
      <c r="B121" s="926"/>
      <c r="C121" s="927"/>
      <c r="D121" s="927"/>
      <c r="E121" s="927"/>
      <c r="F121" s="927"/>
      <c r="G121" s="927"/>
      <c r="H121" s="927"/>
      <c r="I121" s="927"/>
      <c r="J121" s="927"/>
      <c r="K121" s="928"/>
    </row>
    <row r="122" spans="1:18" ht="24.75" customHeight="1">
      <c r="A122" s="15"/>
      <c r="B122" s="929"/>
      <c r="C122" s="930"/>
      <c r="D122" s="930"/>
      <c r="E122" s="930"/>
      <c r="F122" s="930"/>
      <c r="G122" s="930"/>
      <c r="H122" s="930"/>
      <c r="I122" s="930"/>
      <c r="J122" s="930"/>
      <c r="K122" s="931"/>
    </row>
    <row r="123" spans="1:18" hidden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265" t="s">
        <v>136</v>
      </c>
    </row>
    <row r="124" spans="1:18" hidden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265" t="s">
        <v>136</v>
      </c>
    </row>
    <row r="125" spans="1:18" hidden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265" t="s">
        <v>136</v>
      </c>
    </row>
    <row r="126" spans="1:18" hidden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265" t="s">
        <v>136</v>
      </c>
    </row>
    <row r="127" spans="1:18" hidden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265" t="s">
        <v>136</v>
      </c>
      <c r="Q127" s="258">
        <v>1</v>
      </c>
      <c r="R127" s="258"/>
    </row>
    <row r="128" spans="1:18" hidden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262" t="s">
        <v>137</v>
      </c>
      <c r="Q128" s="258">
        <v>2</v>
      </c>
      <c r="R128" s="258"/>
    </row>
    <row r="129" spans="1:18" hidden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262" t="s">
        <v>137</v>
      </c>
      <c r="Q129" s="258">
        <v>3</v>
      </c>
      <c r="R129" s="258"/>
    </row>
    <row r="130" spans="1:18" hidden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262" t="s">
        <v>137</v>
      </c>
      <c r="Q130" s="258">
        <v>4</v>
      </c>
      <c r="R130" s="258"/>
    </row>
    <row r="131" spans="1:18" hidden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262" t="s">
        <v>137</v>
      </c>
      <c r="Q131" s="258">
        <v>5</v>
      </c>
      <c r="R131" s="258"/>
    </row>
    <row r="132" spans="1:18" hidden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262" t="s">
        <v>137</v>
      </c>
      <c r="Q132" s="258">
        <v>6</v>
      </c>
      <c r="R132" s="258"/>
    </row>
    <row r="133" spans="1:18" hidden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262" t="s">
        <v>137</v>
      </c>
      <c r="Q133" s="258">
        <v>7</v>
      </c>
      <c r="R133" s="258"/>
    </row>
    <row r="134" spans="1:18" hidden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262" t="s">
        <v>137</v>
      </c>
      <c r="Q134" s="258">
        <v>8</v>
      </c>
      <c r="R134" s="258"/>
    </row>
    <row r="135" spans="1:18" hidden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262" t="s">
        <v>137</v>
      </c>
      <c r="Q135" s="258">
        <v>9</v>
      </c>
      <c r="R135" s="258"/>
    </row>
    <row r="136" spans="1:18" hidden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262" t="s">
        <v>137</v>
      </c>
      <c r="Q136" s="258">
        <v>10</v>
      </c>
      <c r="R136" s="258"/>
    </row>
    <row r="137" spans="1:18" hidden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262" t="s">
        <v>138</v>
      </c>
      <c r="Q137" s="258">
        <v>11</v>
      </c>
      <c r="R137" s="258"/>
    </row>
    <row r="138" spans="1:18" hidden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262" t="s">
        <v>138</v>
      </c>
      <c r="Q138" s="258">
        <v>12</v>
      </c>
      <c r="R138" s="258"/>
    </row>
    <row r="139" spans="1:18" hidden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262" t="s">
        <v>138</v>
      </c>
    </row>
    <row r="140" spans="1:18" hidden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262" t="s">
        <v>139</v>
      </c>
    </row>
    <row r="141" spans="1:18" hidden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262" t="s">
        <v>139</v>
      </c>
    </row>
    <row r="142" spans="1:18" hidden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262" t="s">
        <v>139</v>
      </c>
    </row>
    <row r="143" spans="1:18" hidden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262" t="s">
        <v>139</v>
      </c>
    </row>
    <row r="144" spans="1:18" hidden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262" t="s">
        <v>139</v>
      </c>
    </row>
    <row r="145" spans="1:11" hidden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262" t="s">
        <v>139</v>
      </c>
    </row>
    <row r="146" spans="1:11" hidden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262" t="s">
        <v>139</v>
      </c>
    </row>
    <row r="147" spans="1:11" hidden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262" t="s">
        <v>139</v>
      </c>
    </row>
    <row r="148" spans="1:11" hidden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262" t="s">
        <v>139</v>
      </c>
    </row>
    <row r="149" spans="1:11" hidden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262" t="s">
        <v>139</v>
      </c>
    </row>
    <row r="150" spans="1:11" hidden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262" t="s">
        <v>139</v>
      </c>
    </row>
    <row r="151" spans="1:11" hidden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262" t="s">
        <v>139</v>
      </c>
    </row>
    <row r="152" spans="1:11" hidden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262" t="s">
        <v>139</v>
      </c>
    </row>
    <row r="153" spans="1:11" hidden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262" t="s">
        <v>139</v>
      </c>
    </row>
    <row r="154" spans="1:11" hidden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262" t="s">
        <v>139</v>
      </c>
    </row>
    <row r="155" spans="1:11" hidden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262" t="s">
        <v>139</v>
      </c>
    </row>
    <row r="156" spans="1:11" hidden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262" t="s">
        <v>139</v>
      </c>
    </row>
    <row r="157" spans="1:11" hidden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262" t="s">
        <v>139</v>
      </c>
    </row>
    <row r="158" spans="1:11" hidden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262" t="s">
        <v>139</v>
      </c>
    </row>
    <row r="159" spans="1:11" hidden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264" t="s">
        <v>140</v>
      </c>
    </row>
    <row r="160" spans="1:11" hidden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264" t="s">
        <v>140</v>
      </c>
    </row>
    <row r="161" spans="1:11" hidden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264" t="s">
        <v>140</v>
      </c>
    </row>
    <row r="162" spans="1:11" hidden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264" t="s">
        <v>140</v>
      </c>
    </row>
    <row r="163" spans="1:11" hidden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264" t="s">
        <v>140</v>
      </c>
    </row>
    <row r="164" spans="1:11" hidden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264" t="s">
        <v>140</v>
      </c>
    </row>
    <row r="165" spans="1:11" hidden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264" t="s">
        <v>140</v>
      </c>
    </row>
    <row r="166" spans="1:11" hidden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264" t="s">
        <v>140</v>
      </c>
    </row>
    <row r="167" spans="1:11" hidden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264" t="s">
        <v>141</v>
      </c>
    </row>
    <row r="168" spans="1:11" hidden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264" t="s">
        <v>141</v>
      </c>
    </row>
    <row r="169" spans="1:11" hidden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264" t="s">
        <v>141</v>
      </c>
    </row>
    <row r="170" spans="1:11" hidden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264" t="s">
        <v>141</v>
      </c>
    </row>
    <row r="171" spans="1:11" hidden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264" t="s">
        <v>141</v>
      </c>
    </row>
    <row r="172" spans="1:11" hidden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264" t="s">
        <v>141</v>
      </c>
    </row>
    <row r="173" spans="1:11" hidden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264" t="s">
        <v>141</v>
      </c>
    </row>
    <row r="174" spans="1:11" hidden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264" t="s">
        <v>141</v>
      </c>
    </row>
    <row r="175" spans="1:11" hidden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264" t="s">
        <v>141</v>
      </c>
    </row>
    <row r="176" spans="1:11" hidden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264" t="s">
        <v>141</v>
      </c>
    </row>
    <row r="177" spans="1:11" hidden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264" t="s">
        <v>141</v>
      </c>
    </row>
    <row r="178" spans="1:11" hidden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264" t="s">
        <v>141</v>
      </c>
    </row>
    <row r="179" spans="1:11" hidden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264" t="s">
        <v>141</v>
      </c>
    </row>
    <row r="180" spans="1:11" hidden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264" t="s">
        <v>141</v>
      </c>
    </row>
    <row r="181" spans="1:11" hidden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262" t="s">
        <v>142</v>
      </c>
    </row>
    <row r="182" spans="1:11" hidden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262" t="s">
        <v>142</v>
      </c>
    </row>
    <row r="183" spans="1:11" hidden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262" t="s">
        <v>142</v>
      </c>
    </row>
    <row r="184" spans="1:11" hidden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</row>
    <row r="185" spans="1:1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1:1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</row>
    <row r="187" spans="1:1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</row>
    <row r="188" spans="1:1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</row>
    <row r="189" spans="1:1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</row>
    <row r="190" spans="1:1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</row>
    <row r="191" spans="1:1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</row>
    <row r="192" spans="1:1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</row>
    <row r="193" spans="1:1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</row>
    <row r="194" spans="1:1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</row>
    <row r="195" spans="1:1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</row>
    <row r="196" spans="1:1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</row>
    <row r="197" spans="1:1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</row>
    <row r="198" spans="1:1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</row>
    <row r="199" spans="1:1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</row>
    <row r="200" spans="1:1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1:1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</row>
    <row r="203" spans="1:1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</row>
    <row r="204" spans="1:1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</row>
    <row r="205" spans="1:1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</row>
    <row r="206" spans="1:1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</row>
    <row r="207" spans="1:1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</row>
    <row r="208" spans="1:1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</row>
    <row r="209" spans="1:1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</row>
    <row r="210" spans="1:1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</row>
    <row r="211" spans="1:1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</row>
    <row r="212" spans="1:1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</row>
    <row r="213" spans="1:1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</row>
    <row r="214" spans="1:1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</row>
    <row r="215" spans="1:1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</row>
    <row r="216" spans="1:1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</row>
    <row r="217" spans="1:1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</row>
    <row r="218" spans="1:1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</row>
    <row r="219" spans="1:1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</row>
    <row r="220" spans="1:1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</row>
    <row r="221" spans="1:1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</row>
    <row r="222" spans="1:1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</row>
    <row r="223" spans="1:1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</row>
  </sheetData>
  <mergeCells count="2">
    <mergeCell ref="B118:K122"/>
    <mergeCell ref="A1:K1"/>
  </mergeCells>
  <dataValidations count="7">
    <dataValidation type="list" allowBlank="1" showInputMessage="1" showErrorMessage="1" sqref="H27">
      <formula1>$Q$28:$Q$38</formula1>
    </dataValidation>
    <dataValidation type="list" allowBlank="1" showInputMessage="1" showErrorMessage="1" promptTitle="Внимание!" prompt="Выбрать из списка!" sqref="E24:E30">
      <formula1>"ИУП, ДО, ДОТ, ДО, ДОТ,"</formula1>
    </dataValidation>
    <dataValidation type="whole" allowBlank="1" showInputMessage="1" showErrorMessage="1" promptTitle="Внимание!" prompt="Целое число!" sqref="H28:H30">
      <formula1>1</formula1>
      <formula2>11</formula2>
    </dataValidation>
    <dataValidation type="list" allowBlank="1" showInputMessage="1" showErrorMessage="1" promptTitle="Внимание!" prompt="Выбрать из списка!" sqref="J27:J30">
      <formula1>"успевает, не успевает, ПА перенесена, выбыл(а)"</formula1>
    </dataValidation>
    <dataValidation type="list" allowBlank="1" showInputMessage="1" showErrorMessage="1" promptTitle="Внимание!" prompt="Выбрать из списка!" sqref="I28:I30">
      <formula1>"ОВЗ, ребенок-инвалид, инвалид,"</formula1>
    </dataValidation>
    <dataValidation type="list" allowBlank="1" showInputMessage="1" showErrorMessage="1" promptTitle="Внимание!" prompt="Выбрать из списка!" sqref="D24:D30">
      <formula1>"очная, очно-заочная, заочная, семейная, самообразование"</formula1>
    </dataValidation>
    <dataValidation type="date" allowBlank="1" showInputMessage="1" showErrorMessage="1" sqref="C29:C30">
      <formula1>36161</formula1>
      <formula2>41274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60"/>
  <sheetViews>
    <sheetView workbookViewId="0">
      <selection activeCell="J59" sqref="J59"/>
    </sheetView>
  </sheetViews>
  <sheetFormatPr defaultRowHeight="14.4"/>
  <cols>
    <col min="1" max="1" width="4.88671875" customWidth="1"/>
    <col min="2" max="2" width="47" customWidth="1"/>
  </cols>
  <sheetData>
    <row r="1" spans="1:5" ht="54.75" customHeight="1">
      <c r="A1" s="933" t="s">
        <v>170</v>
      </c>
      <c r="B1" s="933"/>
      <c r="C1" s="933"/>
    </row>
    <row r="3" spans="1:5" ht="28.8">
      <c r="A3" s="7" t="s">
        <v>26</v>
      </c>
      <c r="B3" s="7" t="s">
        <v>21</v>
      </c>
      <c r="C3" s="7" t="s">
        <v>22</v>
      </c>
    </row>
    <row r="4" spans="1:5">
      <c r="A4" s="2">
        <v>1</v>
      </c>
      <c r="B4" s="2" t="s">
        <v>213</v>
      </c>
      <c r="C4" s="2" t="s">
        <v>214</v>
      </c>
      <c r="D4" t="s">
        <v>174</v>
      </c>
      <c r="E4">
        <v>6</v>
      </c>
    </row>
    <row r="5" spans="1:5">
      <c r="A5" s="2">
        <v>2</v>
      </c>
      <c r="B5" s="2" t="s">
        <v>215</v>
      </c>
      <c r="C5" s="2" t="s">
        <v>66</v>
      </c>
      <c r="D5" t="s">
        <v>174</v>
      </c>
    </row>
    <row r="6" spans="1:5">
      <c r="A6" s="2">
        <v>3</v>
      </c>
      <c r="B6" s="2" t="s">
        <v>216</v>
      </c>
      <c r="C6" s="2" t="s">
        <v>65</v>
      </c>
      <c r="D6" t="s">
        <v>174</v>
      </c>
    </row>
    <row r="7" spans="1:5">
      <c r="A7" s="2">
        <v>4</v>
      </c>
      <c r="B7" s="2" t="s">
        <v>217</v>
      </c>
      <c r="C7" s="2" t="s">
        <v>65</v>
      </c>
      <c r="D7" t="s">
        <v>174</v>
      </c>
    </row>
    <row r="8" spans="1:5">
      <c r="A8" s="2">
        <v>5</v>
      </c>
      <c r="B8" s="2" t="s">
        <v>218</v>
      </c>
      <c r="C8" s="2" t="s">
        <v>64</v>
      </c>
      <c r="D8" t="s">
        <v>174</v>
      </c>
    </row>
    <row r="9" spans="1:5">
      <c r="A9" s="2">
        <v>6</v>
      </c>
      <c r="B9" s="2" t="s">
        <v>219</v>
      </c>
      <c r="C9" s="2" t="s">
        <v>220</v>
      </c>
      <c r="D9" t="s">
        <v>174</v>
      </c>
    </row>
    <row r="10" spans="1:5">
      <c r="A10" s="2">
        <v>7</v>
      </c>
      <c r="B10" s="377" t="s">
        <v>230</v>
      </c>
      <c r="C10" s="377">
        <v>11</v>
      </c>
      <c r="D10" t="s">
        <v>229</v>
      </c>
      <c r="E10">
        <v>1</v>
      </c>
    </row>
    <row r="11" spans="1:5" ht="15.6">
      <c r="A11" s="2">
        <v>8</v>
      </c>
      <c r="B11" s="406" t="s">
        <v>234</v>
      </c>
      <c r="C11" s="407" t="s">
        <v>67</v>
      </c>
      <c r="D11" t="s">
        <v>247</v>
      </c>
      <c r="E11">
        <v>13</v>
      </c>
    </row>
    <row r="12" spans="1:5" ht="15.6">
      <c r="A12" s="2">
        <v>9</v>
      </c>
      <c r="B12" s="406" t="s">
        <v>235</v>
      </c>
      <c r="C12" s="407" t="s">
        <v>67</v>
      </c>
      <c r="D12" t="s">
        <v>247</v>
      </c>
    </row>
    <row r="13" spans="1:5" ht="15.6">
      <c r="A13" s="2">
        <v>10</v>
      </c>
      <c r="B13" s="406" t="s">
        <v>236</v>
      </c>
      <c r="C13" s="407" t="s">
        <v>67</v>
      </c>
      <c r="D13" t="s">
        <v>247</v>
      </c>
    </row>
    <row r="14" spans="1:5" ht="15.6">
      <c r="A14" s="2">
        <v>11</v>
      </c>
      <c r="B14" s="406" t="s">
        <v>237</v>
      </c>
      <c r="C14" s="407" t="s">
        <v>67</v>
      </c>
      <c r="D14" t="s">
        <v>247</v>
      </c>
    </row>
    <row r="15" spans="1:5" ht="15.6">
      <c r="A15" s="2">
        <v>12</v>
      </c>
      <c r="B15" s="408" t="s">
        <v>238</v>
      </c>
      <c r="C15" s="407" t="s">
        <v>67</v>
      </c>
      <c r="D15" t="s">
        <v>247</v>
      </c>
    </row>
    <row r="16" spans="1:5" ht="15.6">
      <c r="A16" s="2">
        <v>13</v>
      </c>
      <c r="B16" s="408" t="s">
        <v>239</v>
      </c>
      <c r="C16" s="407" t="s">
        <v>67</v>
      </c>
      <c r="D16" t="s">
        <v>247</v>
      </c>
    </row>
    <row r="17" spans="1:5" ht="15.6">
      <c r="A17" s="2">
        <v>14</v>
      </c>
      <c r="B17" s="409" t="s">
        <v>240</v>
      </c>
      <c r="C17" s="407" t="s">
        <v>67</v>
      </c>
      <c r="D17" t="s">
        <v>247</v>
      </c>
    </row>
    <row r="18" spans="1:5" ht="15.6">
      <c r="A18" s="2">
        <v>15</v>
      </c>
      <c r="B18" s="410" t="s">
        <v>241</v>
      </c>
      <c r="C18" s="407" t="s">
        <v>65</v>
      </c>
      <c r="D18" t="s">
        <v>247</v>
      </c>
    </row>
    <row r="19" spans="1:5" ht="15.6">
      <c r="A19" s="2">
        <v>16</v>
      </c>
      <c r="B19" s="411" t="s">
        <v>242</v>
      </c>
      <c r="C19" s="407" t="s">
        <v>64</v>
      </c>
      <c r="D19" t="s">
        <v>247</v>
      </c>
    </row>
    <row r="20" spans="1:5" ht="15.6">
      <c r="A20" s="2">
        <v>17</v>
      </c>
      <c r="B20" s="411" t="s">
        <v>243</v>
      </c>
      <c r="C20" s="407" t="s">
        <v>64</v>
      </c>
      <c r="D20" t="s">
        <v>247</v>
      </c>
    </row>
    <row r="21" spans="1:5" ht="15.6">
      <c r="A21" s="2">
        <v>18</v>
      </c>
      <c r="B21" s="409" t="s">
        <v>244</v>
      </c>
      <c r="C21" s="407" t="s">
        <v>64</v>
      </c>
      <c r="D21" t="s">
        <v>247</v>
      </c>
    </row>
    <row r="22" spans="1:5" ht="15.6">
      <c r="A22" s="2">
        <v>19</v>
      </c>
      <c r="B22" s="411" t="s">
        <v>245</v>
      </c>
      <c r="C22" s="407" t="s">
        <v>64</v>
      </c>
      <c r="D22" t="s">
        <v>247</v>
      </c>
    </row>
    <row r="23" spans="1:5" ht="15.6">
      <c r="A23" s="2">
        <v>20</v>
      </c>
      <c r="B23" s="411" t="s">
        <v>246</v>
      </c>
      <c r="C23" s="407" t="s">
        <v>64</v>
      </c>
      <c r="D23" t="s">
        <v>247</v>
      </c>
    </row>
    <row r="24" spans="1:5">
      <c r="A24" s="2">
        <v>21</v>
      </c>
      <c r="B24" s="418" t="s">
        <v>262</v>
      </c>
      <c r="C24" s="419" t="s">
        <v>263</v>
      </c>
      <c r="D24" t="s">
        <v>255</v>
      </c>
      <c r="E24">
        <v>7</v>
      </c>
    </row>
    <row r="25" spans="1:5">
      <c r="A25" s="2">
        <v>22</v>
      </c>
      <c r="B25" s="420" t="s">
        <v>264</v>
      </c>
      <c r="C25" s="419" t="s">
        <v>265</v>
      </c>
      <c r="D25" t="s">
        <v>255</v>
      </c>
    </row>
    <row r="26" spans="1:5">
      <c r="A26" s="2">
        <v>23</v>
      </c>
      <c r="B26" s="420" t="s">
        <v>266</v>
      </c>
      <c r="C26" s="419" t="s">
        <v>265</v>
      </c>
      <c r="D26" t="s">
        <v>255</v>
      </c>
    </row>
    <row r="27" spans="1:5">
      <c r="A27" s="2">
        <v>24</v>
      </c>
      <c r="B27" s="420" t="s">
        <v>267</v>
      </c>
      <c r="C27" s="419" t="s">
        <v>265</v>
      </c>
      <c r="D27" t="s">
        <v>255</v>
      </c>
    </row>
    <row r="28" spans="1:5">
      <c r="A28" s="2">
        <v>25</v>
      </c>
      <c r="B28" s="420" t="s">
        <v>268</v>
      </c>
      <c r="C28" s="419" t="s">
        <v>265</v>
      </c>
      <c r="D28" t="s">
        <v>255</v>
      </c>
    </row>
    <row r="29" spans="1:5">
      <c r="A29" s="2">
        <v>26</v>
      </c>
      <c r="B29" s="420" t="s">
        <v>269</v>
      </c>
      <c r="C29" s="419" t="s">
        <v>265</v>
      </c>
      <c r="D29" t="s">
        <v>255</v>
      </c>
    </row>
    <row r="30" spans="1:5">
      <c r="A30" s="2">
        <v>27</v>
      </c>
      <c r="B30" s="254" t="s">
        <v>270</v>
      </c>
      <c r="C30" s="421">
        <v>11</v>
      </c>
      <c r="D30" t="s">
        <v>255</v>
      </c>
    </row>
    <row r="31" spans="1:5">
      <c r="A31" s="2">
        <v>28</v>
      </c>
      <c r="B31" s="2" t="s">
        <v>275</v>
      </c>
      <c r="C31" s="2" t="s">
        <v>263</v>
      </c>
      <c r="D31" t="s">
        <v>278</v>
      </c>
      <c r="E31">
        <v>3</v>
      </c>
    </row>
    <row r="32" spans="1:5">
      <c r="A32" s="2">
        <v>29</v>
      </c>
      <c r="B32" s="2" t="s">
        <v>276</v>
      </c>
      <c r="C32" s="2" t="s">
        <v>265</v>
      </c>
      <c r="D32" t="s">
        <v>278</v>
      </c>
    </row>
    <row r="33" spans="1:5">
      <c r="A33" s="2">
        <v>30</v>
      </c>
      <c r="B33" s="2" t="s">
        <v>277</v>
      </c>
      <c r="C33" s="2" t="s">
        <v>265</v>
      </c>
      <c r="D33" t="s">
        <v>278</v>
      </c>
    </row>
    <row r="34" spans="1:5">
      <c r="A34" s="2">
        <v>31</v>
      </c>
      <c r="B34" s="2" t="s">
        <v>314</v>
      </c>
      <c r="C34" s="2">
        <v>11</v>
      </c>
      <c r="D34" t="s">
        <v>282</v>
      </c>
      <c r="E34">
        <v>5</v>
      </c>
    </row>
    <row r="35" spans="1:5">
      <c r="A35" s="2">
        <v>32</v>
      </c>
      <c r="B35" s="2" t="s">
        <v>315</v>
      </c>
      <c r="C35" s="2">
        <v>11</v>
      </c>
      <c r="D35" t="s">
        <v>282</v>
      </c>
    </row>
    <row r="36" spans="1:5">
      <c r="A36" s="2">
        <v>33</v>
      </c>
      <c r="B36" s="2" t="s">
        <v>316</v>
      </c>
      <c r="C36" s="2">
        <v>11</v>
      </c>
      <c r="D36" t="s">
        <v>282</v>
      </c>
    </row>
    <row r="37" spans="1:5">
      <c r="A37" s="2">
        <v>34</v>
      </c>
      <c r="B37" s="2" t="s">
        <v>317</v>
      </c>
      <c r="C37" s="2">
        <v>11</v>
      </c>
      <c r="D37" t="s">
        <v>282</v>
      </c>
    </row>
    <row r="38" spans="1:5">
      <c r="A38" s="2">
        <v>35</v>
      </c>
      <c r="B38" s="2" t="s">
        <v>318</v>
      </c>
      <c r="C38" s="2">
        <v>11</v>
      </c>
      <c r="D38" t="s">
        <v>282</v>
      </c>
    </row>
    <row r="39" spans="1:5">
      <c r="A39" s="2">
        <v>36</v>
      </c>
      <c r="B39" s="481" t="s">
        <v>357</v>
      </c>
      <c r="C39" s="482" t="s">
        <v>358</v>
      </c>
      <c r="D39" t="s">
        <v>356</v>
      </c>
      <c r="E39">
        <v>2</v>
      </c>
    </row>
    <row r="40" spans="1:5">
      <c r="A40" s="2">
        <v>37</v>
      </c>
      <c r="B40" s="477" t="s">
        <v>359</v>
      </c>
      <c r="C40" s="483" t="s">
        <v>360</v>
      </c>
      <c r="D40" s="449" t="s">
        <v>356</v>
      </c>
    </row>
    <row r="41" spans="1:5">
      <c r="A41" s="2">
        <v>38</v>
      </c>
      <c r="B41" s="457" t="s">
        <v>328</v>
      </c>
      <c r="C41" s="458" t="s">
        <v>263</v>
      </c>
      <c r="D41" t="s">
        <v>334</v>
      </c>
      <c r="E41">
        <v>6</v>
      </c>
    </row>
    <row r="42" spans="1:5">
      <c r="A42" s="2">
        <v>39</v>
      </c>
      <c r="B42" s="457" t="s">
        <v>329</v>
      </c>
      <c r="C42" s="458" t="s">
        <v>263</v>
      </c>
      <c r="D42" t="s">
        <v>334</v>
      </c>
    </row>
    <row r="43" spans="1:5">
      <c r="A43" s="2">
        <v>40</v>
      </c>
      <c r="B43" s="457" t="s">
        <v>330</v>
      </c>
      <c r="C43" s="458" t="s">
        <v>265</v>
      </c>
      <c r="D43" t="s">
        <v>334</v>
      </c>
    </row>
    <row r="44" spans="1:5">
      <c r="A44" s="2">
        <v>41</v>
      </c>
      <c r="B44" s="457" t="s">
        <v>331</v>
      </c>
      <c r="C44" s="458" t="s">
        <v>265</v>
      </c>
      <c r="D44" t="s">
        <v>334</v>
      </c>
    </row>
    <row r="45" spans="1:5">
      <c r="A45" s="2">
        <v>42</v>
      </c>
      <c r="B45" s="457" t="s">
        <v>332</v>
      </c>
      <c r="C45" s="458" t="s">
        <v>265</v>
      </c>
      <c r="D45" t="s">
        <v>334</v>
      </c>
    </row>
    <row r="46" spans="1:5">
      <c r="A46" s="2">
        <v>43</v>
      </c>
      <c r="B46" s="457" t="s">
        <v>333</v>
      </c>
      <c r="C46" s="458" t="s">
        <v>265</v>
      </c>
      <c r="D46" t="s">
        <v>334</v>
      </c>
    </row>
    <row r="47" spans="1:5">
      <c r="A47" s="2">
        <v>44</v>
      </c>
      <c r="B47" s="2" t="s">
        <v>379</v>
      </c>
      <c r="C47" s="2" t="s">
        <v>67</v>
      </c>
      <c r="D47" s="449" t="s">
        <v>97</v>
      </c>
      <c r="E47">
        <v>13</v>
      </c>
    </row>
    <row r="48" spans="1:5">
      <c r="A48" s="2">
        <v>45</v>
      </c>
      <c r="B48" s="2" t="s">
        <v>380</v>
      </c>
      <c r="C48" s="2" t="s">
        <v>67</v>
      </c>
      <c r="D48" s="449" t="s">
        <v>97</v>
      </c>
    </row>
    <row r="49" spans="1:5">
      <c r="A49" s="2">
        <v>46</v>
      </c>
      <c r="B49" s="2" t="s">
        <v>381</v>
      </c>
      <c r="C49" s="2" t="s">
        <v>67</v>
      </c>
      <c r="D49" s="449" t="s">
        <v>97</v>
      </c>
    </row>
    <row r="50" spans="1:5">
      <c r="A50" s="2">
        <v>47</v>
      </c>
      <c r="B50" s="2" t="s">
        <v>382</v>
      </c>
      <c r="C50" s="2" t="s">
        <v>67</v>
      </c>
      <c r="D50" s="449" t="s">
        <v>97</v>
      </c>
    </row>
    <row r="51" spans="1:5">
      <c r="A51" s="2">
        <v>48</v>
      </c>
      <c r="B51" s="2" t="s">
        <v>383</v>
      </c>
      <c r="C51" s="2" t="s">
        <v>67</v>
      </c>
      <c r="D51" s="449" t="s">
        <v>97</v>
      </c>
    </row>
    <row r="52" spans="1:5">
      <c r="A52" s="2">
        <v>49</v>
      </c>
      <c r="B52" s="2" t="s">
        <v>384</v>
      </c>
      <c r="C52" s="2" t="s">
        <v>67</v>
      </c>
      <c r="D52" s="449" t="s">
        <v>97</v>
      </c>
    </row>
    <row r="53" spans="1:5">
      <c r="A53" s="2">
        <v>50</v>
      </c>
      <c r="B53" s="2" t="s">
        <v>385</v>
      </c>
      <c r="C53" s="2" t="s">
        <v>67</v>
      </c>
      <c r="D53" s="449" t="s">
        <v>97</v>
      </c>
    </row>
    <row r="54" spans="1:5">
      <c r="A54" s="2">
        <v>51</v>
      </c>
      <c r="B54" s="2" t="s">
        <v>386</v>
      </c>
      <c r="C54" s="2" t="s">
        <v>66</v>
      </c>
      <c r="D54" s="449" t="s">
        <v>97</v>
      </c>
    </row>
    <row r="55" spans="1:5">
      <c r="A55" s="2">
        <v>52</v>
      </c>
      <c r="B55" s="2" t="s">
        <v>387</v>
      </c>
      <c r="C55" s="2" t="s">
        <v>66</v>
      </c>
      <c r="D55" s="449" t="s">
        <v>97</v>
      </c>
    </row>
    <row r="56" spans="1:5">
      <c r="A56" s="2">
        <v>53</v>
      </c>
      <c r="B56" s="2" t="s">
        <v>388</v>
      </c>
      <c r="C56" s="2" t="s">
        <v>66</v>
      </c>
      <c r="D56" s="449" t="s">
        <v>97</v>
      </c>
    </row>
    <row r="57" spans="1:5">
      <c r="A57" s="2">
        <v>54</v>
      </c>
      <c r="B57" s="2" t="s">
        <v>389</v>
      </c>
      <c r="C57" s="2" t="s">
        <v>66</v>
      </c>
      <c r="D57" s="449" t="s">
        <v>97</v>
      </c>
    </row>
    <row r="58" spans="1:5">
      <c r="A58" s="2">
        <v>55</v>
      </c>
      <c r="B58" s="2" t="s">
        <v>390</v>
      </c>
      <c r="C58" s="2" t="s">
        <v>66</v>
      </c>
      <c r="D58" s="449" t="s">
        <v>97</v>
      </c>
    </row>
    <row r="59" spans="1:5">
      <c r="A59" s="2">
        <v>56</v>
      </c>
      <c r="B59" s="2" t="s">
        <v>391</v>
      </c>
      <c r="C59" s="2" t="s">
        <v>66</v>
      </c>
      <c r="D59" s="449" t="s">
        <v>97</v>
      </c>
    </row>
    <row r="60" spans="1:5">
      <c r="E60">
        <f>SUM(E4:E59)</f>
        <v>56</v>
      </c>
    </row>
  </sheetData>
  <mergeCells count="1">
    <mergeCell ref="A1:C1"/>
  </mergeCells>
  <dataValidations count="1">
    <dataValidation type="list" allowBlank="1" showInputMessage="1" showErrorMessage="1" promptTitle="Внимание!" prompt="Выбрать из списка!" sqref="C24:C29 C41:C46">
      <formula1>"11 А, 11 Б, 11 В, 11 Г, 11 Д,"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48"/>
  <sheetViews>
    <sheetView workbookViewId="0">
      <selection activeCell="O25" sqref="O25"/>
    </sheetView>
  </sheetViews>
  <sheetFormatPr defaultRowHeight="14.4"/>
  <cols>
    <col min="1" max="1" width="4.6640625" customWidth="1"/>
    <col min="2" max="2" width="53.44140625" customWidth="1"/>
    <col min="3" max="3" width="12.33203125" customWidth="1"/>
    <col min="4" max="4" width="8.44140625" customWidth="1"/>
  </cols>
  <sheetData>
    <row r="1" spans="1:5" ht="40.5" customHeight="1">
      <c r="A1" s="933" t="s">
        <v>171</v>
      </c>
      <c r="B1" s="933"/>
      <c r="C1" s="933"/>
    </row>
    <row r="3" spans="1:5" ht="30" customHeight="1">
      <c r="A3" s="5" t="s">
        <v>26</v>
      </c>
      <c r="B3" s="5" t="s">
        <v>21</v>
      </c>
      <c r="C3" s="5" t="s">
        <v>22</v>
      </c>
    </row>
    <row r="4" spans="1:5" ht="17.25" customHeight="1">
      <c r="A4" s="5">
        <v>0</v>
      </c>
      <c r="B4" s="5">
        <v>0</v>
      </c>
      <c r="C4" s="7">
        <v>0</v>
      </c>
    </row>
    <row r="5" spans="1:5">
      <c r="A5" s="2">
        <v>1</v>
      </c>
      <c r="B5" s="372" t="s">
        <v>221</v>
      </c>
      <c r="C5" s="5" t="s">
        <v>71</v>
      </c>
      <c r="D5" t="s">
        <v>174</v>
      </c>
      <c r="E5">
        <v>8</v>
      </c>
    </row>
    <row r="6" spans="1:5">
      <c r="A6" s="2">
        <v>2</v>
      </c>
      <c r="B6" s="372" t="s">
        <v>222</v>
      </c>
      <c r="C6" s="5" t="s">
        <v>69</v>
      </c>
      <c r="D6" t="s">
        <v>174</v>
      </c>
    </row>
    <row r="7" spans="1:5">
      <c r="A7" s="2">
        <v>3</v>
      </c>
      <c r="B7" s="372" t="s">
        <v>223</v>
      </c>
      <c r="C7" s="5" t="s">
        <v>69</v>
      </c>
      <c r="D7" t="s">
        <v>174</v>
      </c>
    </row>
    <row r="8" spans="1:5">
      <c r="A8" s="2">
        <v>4</v>
      </c>
      <c r="B8" s="372" t="s">
        <v>224</v>
      </c>
      <c r="C8" s="5" t="s">
        <v>69</v>
      </c>
      <c r="D8" t="s">
        <v>174</v>
      </c>
    </row>
    <row r="9" spans="1:5">
      <c r="A9" s="2">
        <v>5</v>
      </c>
      <c r="B9" s="372" t="s">
        <v>225</v>
      </c>
      <c r="C9" s="5" t="s">
        <v>68</v>
      </c>
      <c r="D9" t="s">
        <v>174</v>
      </c>
    </row>
    <row r="10" spans="1:5">
      <c r="A10" s="2">
        <v>6</v>
      </c>
      <c r="B10" s="372" t="s">
        <v>226</v>
      </c>
      <c r="C10" s="5" t="s">
        <v>68</v>
      </c>
      <c r="D10" t="s">
        <v>174</v>
      </c>
    </row>
    <row r="11" spans="1:5">
      <c r="A11" s="2">
        <v>7</v>
      </c>
      <c r="B11" s="372" t="s">
        <v>227</v>
      </c>
      <c r="C11" s="5" t="s">
        <v>68</v>
      </c>
      <c r="D11" t="s">
        <v>174</v>
      </c>
    </row>
    <row r="12" spans="1:5">
      <c r="A12" s="2">
        <v>8</v>
      </c>
      <c r="B12" s="372" t="s">
        <v>228</v>
      </c>
      <c r="C12" s="5" t="s">
        <v>68</v>
      </c>
      <c r="D12" t="s">
        <v>174</v>
      </c>
    </row>
    <row r="13" spans="1:5">
      <c r="A13" s="2">
        <v>9</v>
      </c>
      <c r="B13" s="256" t="s">
        <v>248</v>
      </c>
      <c r="C13" s="253" t="s">
        <v>71</v>
      </c>
      <c r="D13" t="s">
        <v>247</v>
      </c>
      <c r="E13">
        <v>6</v>
      </c>
    </row>
    <row r="14" spans="1:5">
      <c r="A14" s="2">
        <v>10</v>
      </c>
      <c r="B14" s="256" t="s">
        <v>249</v>
      </c>
      <c r="C14" s="261" t="s">
        <v>71</v>
      </c>
      <c r="D14" t="s">
        <v>247</v>
      </c>
    </row>
    <row r="15" spans="1:5">
      <c r="A15" s="2">
        <v>11</v>
      </c>
      <c r="B15" s="412" t="s">
        <v>250</v>
      </c>
      <c r="C15" s="261" t="s">
        <v>71</v>
      </c>
      <c r="D15" t="s">
        <v>247</v>
      </c>
    </row>
    <row r="16" spans="1:5">
      <c r="A16" s="2">
        <v>12</v>
      </c>
      <c r="B16" s="412" t="s">
        <v>251</v>
      </c>
      <c r="C16" s="261" t="s">
        <v>71</v>
      </c>
      <c r="D16" t="s">
        <v>247</v>
      </c>
    </row>
    <row r="17" spans="1:5">
      <c r="A17" s="2">
        <v>13</v>
      </c>
      <c r="B17" s="256" t="s">
        <v>252</v>
      </c>
      <c r="C17" s="261" t="s">
        <v>71</v>
      </c>
      <c r="D17" t="s">
        <v>247</v>
      </c>
    </row>
    <row r="18" spans="1:5">
      <c r="A18" s="2">
        <v>14</v>
      </c>
      <c r="B18" s="413" t="s">
        <v>253</v>
      </c>
      <c r="C18" s="261" t="s">
        <v>70</v>
      </c>
      <c r="D18" t="s">
        <v>247</v>
      </c>
    </row>
    <row r="19" spans="1:5">
      <c r="A19" s="2">
        <v>15</v>
      </c>
      <c r="B19" s="422" t="s">
        <v>271</v>
      </c>
      <c r="C19" s="425" t="s">
        <v>272</v>
      </c>
      <c r="D19" t="s">
        <v>255</v>
      </c>
      <c r="E19">
        <v>3</v>
      </c>
    </row>
    <row r="20" spans="1:5">
      <c r="A20" s="2">
        <v>16</v>
      </c>
      <c r="B20" s="423" t="s">
        <v>273</v>
      </c>
      <c r="C20" s="426" t="s">
        <v>272</v>
      </c>
      <c r="D20" t="s">
        <v>255</v>
      </c>
    </row>
    <row r="21" spans="1:5">
      <c r="A21" s="2">
        <v>17</v>
      </c>
      <c r="B21" s="424" t="s">
        <v>274</v>
      </c>
      <c r="C21" s="426" t="s">
        <v>272</v>
      </c>
      <c r="D21" t="s">
        <v>255</v>
      </c>
    </row>
    <row r="22" spans="1:5">
      <c r="A22" s="2">
        <v>18</v>
      </c>
      <c r="B22" s="2" t="s">
        <v>319</v>
      </c>
      <c r="C22" s="362" t="s">
        <v>320</v>
      </c>
      <c r="D22" t="s">
        <v>282</v>
      </c>
      <c r="E22">
        <v>2</v>
      </c>
    </row>
    <row r="23" spans="1:5">
      <c r="A23" s="2">
        <v>19</v>
      </c>
      <c r="B23" s="2" t="s">
        <v>321</v>
      </c>
      <c r="C23" s="362" t="s">
        <v>70</v>
      </c>
      <c r="D23" s="449" t="s">
        <v>282</v>
      </c>
    </row>
    <row r="24" spans="1:5">
      <c r="A24" s="2">
        <v>20</v>
      </c>
      <c r="B24" s="475" t="s">
        <v>350</v>
      </c>
      <c r="C24" s="476" t="s">
        <v>259</v>
      </c>
      <c r="D24" s="449" t="s">
        <v>356</v>
      </c>
      <c r="E24">
        <v>6</v>
      </c>
    </row>
    <row r="25" spans="1:5">
      <c r="A25" s="2">
        <v>21</v>
      </c>
      <c r="B25" s="477" t="s">
        <v>351</v>
      </c>
      <c r="C25" s="478" t="s">
        <v>340</v>
      </c>
      <c r="D25" s="449" t="s">
        <v>356</v>
      </c>
    </row>
    <row r="26" spans="1:5" ht="13.5" customHeight="1">
      <c r="A26" s="2">
        <v>22</v>
      </c>
      <c r="B26" s="479" t="s">
        <v>352</v>
      </c>
      <c r="C26" s="480" t="s">
        <v>340</v>
      </c>
      <c r="D26" s="449" t="s">
        <v>356</v>
      </c>
    </row>
    <row r="27" spans="1:5">
      <c r="A27" s="2">
        <v>23</v>
      </c>
      <c r="B27" s="477" t="s">
        <v>353</v>
      </c>
      <c r="C27" s="478" t="s">
        <v>340</v>
      </c>
      <c r="D27" s="449" t="s">
        <v>356</v>
      </c>
    </row>
    <row r="28" spans="1:5">
      <c r="A28" s="2">
        <v>24</v>
      </c>
      <c r="B28" s="477" t="s">
        <v>354</v>
      </c>
      <c r="C28" s="478" t="s">
        <v>340</v>
      </c>
      <c r="D28" s="449" t="s">
        <v>356</v>
      </c>
    </row>
    <row r="29" spans="1:5">
      <c r="A29" s="2">
        <v>25</v>
      </c>
      <c r="B29" s="477" t="s">
        <v>355</v>
      </c>
      <c r="C29" s="478" t="s">
        <v>272</v>
      </c>
      <c r="D29" s="449" t="s">
        <v>356</v>
      </c>
    </row>
    <row r="30" spans="1:5">
      <c r="A30" s="2">
        <v>26</v>
      </c>
      <c r="B30" s="459" t="s">
        <v>335</v>
      </c>
      <c r="C30" s="460" t="s">
        <v>259</v>
      </c>
      <c r="D30" t="s">
        <v>334</v>
      </c>
      <c r="E30">
        <v>11</v>
      </c>
    </row>
    <row r="31" spans="1:5">
      <c r="A31" s="2">
        <v>27</v>
      </c>
      <c r="B31" s="461" t="s">
        <v>336</v>
      </c>
      <c r="C31" s="462" t="s">
        <v>259</v>
      </c>
      <c r="D31" t="s">
        <v>334</v>
      </c>
    </row>
    <row r="32" spans="1:5">
      <c r="A32" s="2">
        <v>28</v>
      </c>
      <c r="B32" s="461" t="s">
        <v>337</v>
      </c>
      <c r="C32" s="462" t="s">
        <v>338</v>
      </c>
      <c r="D32" t="s">
        <v>334</v>
      </c>
    </row>
    <row r="33" spans="1:5">
      <c r="A33" s="2">
        <v>29</v>
      </c>
      <c r="B33" s="461" t="s">
        <v>339</v>
      </c>
      <c r="C33" s="462" t="s">
        <v>340</v>
      </c>
      <c r="D33" t="s">
        <v>334</v>
      </c>
    </row>
    <row r="34" spans="1:5">
      <c r="A34" s="2">
        <v>30</v>
      </c>
      <c r="B34" s="461" t="s">
        <v>341</v>
      </c>
      <c r="C34" s="462" t="s">
        <v>340</v>
      </c>
      <c r="D34" t="s">
        <v>334</v>
      </c>
    </row>
    <row r="35" spans="1:5">
      <c r="A35" s="2">
        <v>31</v>
      </c>
      <c r="B35" s="461" t="s">
        <v>342</v>
      </c>
      <c r="C35" s="462" t="s">
        <v>343</v>
      </c>
      <c r="D35" t="s">
        <v>334</v>
      </c>
    </row>
    <row r="36" spans="1:5">
      <c r="A36" s="2">
        <v>32</v>
      </c>
      <c r="B36" s="461" t="s">
        <v>344</v>
      </c>
      <c r="C36" s="462" t="s">
        <v>343</v>
      </c>
      <c r="D36" t="s">
        <v>334</v>
      </c>
    </row>
    <row r="37" spans="1:5">
      <c r="A37" s="2">
        <v>33</v>
      </c>
      <c r="B37" s="463" t="s">
        <v>345</v>
      </c>
      <c r="C37" s="464" t="s">
        <v>343</v>
      </c>
      <c r="D37" t="s">
        <v>334</v>
      </c>
    </row>
    <row r="38" spans="1:5">
      <c r="A38" s="2">
        <v>34</v>
      </c>
      <c r="B38" s="465" t="s">
        <v>346</v>
      </c>
      <c r="C38" s="462" t="s">
        <v>347</v>
      </c>
      <c r="D38" t="s">
        <v>334</v>
      </c>
    </row>
    <row r="39" spans="1:5">
      <c r="A39" s="2">
        <v>35</v>
      </c>
      <c r="B39" s="466" t="s">
        <v>348</v>
      </c>
      <c r="C39" s="462" t="s">
        <v>347</v>
      </c>
      <c r="D39" t="s">
        <v>334</v>
      </c>
    </row>
    <row r="40" spans="1:5">
      <c r="A40" s="2">
        <v>36</v>
      </c>
      <c r="B40" s="466" t="s">
        <v>349</v>
      </c>
      <c r="C40" s="462" t="s">
        <v>347</v>
      </c>
      <c r="D40" t="s">
        <v>334</v>
      </c>
    </row>
    <row r="41" spans="1:5">
      <c r="A41" s="2">
        <v>37</v>
      </c>
      <c r="B41" s="372" t="s">
        <v>371</v>
      </c>
      <c r="C41" s="7" t="s">
        <v>70</v>
      </c>
      <c r="D41" t="s">
        <v>97</v>
      </c>
      <c r="E41">
        <v>8</v>
      </c>
    </row>
    <row r="42" spans="1:5">
      <c r="A42" s="2">
        <v>38</v>
      </c>
      <c r="B42" s="2" t="s">
        <v>372</v>
      </c>
      <c r="C42" s="414" t="s">
        <v>70</v>
      </c>
      <c r="D42" t="s">
        <v>97</v>
      </c>
    </row>
    <row r="43" spans="1:5">
      <c r="A43" s="2">
        <v>39</v>
      </c>
      <c r="B43" s="2" t="s">
        <v>373</v>
      </c>
      <c r="C43" s="414" t="s">
        <v>70</v>
      </c>
      <c r="D43" t="s">
        <v>97</v>
      </c>
    </row>
    <row r="44" spans="1:5">
      <c r="A44" s="2">
        <v>40</v>
      </c>
      <c r="B44" s="2" t="s">
        <v>374</v>
      </c>
      <c r="C44" s="414" t="s">
        <v>70</v>
      </c>
      <c r="D44" t="s">
        <v>97</v>
      </c>
    </row>
    <row r="45" spans="1:5">
      <c r="A45" s="2">
        <v>41</v>
      </c>
      <c r="B45" s="2" t="s">
        <v>375</v>
      </c>
      <c r="C45" s="414" t="s">
        <v>69</v>
      </c>
      <c r="D45" t="s">
        <v>97</v>
      </c>
    </row>
    <row r="46" spans="1:5">
      <c r="A46" s="2">
        <v>42</v>
      </c>
      <c r="B46" s="2" t="s">
        <v>376</v>
      </c>
      <c r="C46" s="414" t="s">
        <v>69</v>
      </c>
      <c r="D46" t="s">
        <v>97</v>
      </c>
    </row>
    <row r="47" spans="1:5">
      <c r="A47" s="2">
        <v>43</v>
      </c>
      <c r="B47" s="2" t="s">
        <v>377</v>
      </c>
      <c r="C47" s="414" t="s">
        <v>69</v>
      </c>
      <c r="D47" t="s">
        <v>97</v>
      </c>
    </row>
    <row r="48" spans="1:5">
      <c r="A48" s="2">
        <v>44</v>
      </c>
      <c r="B48" s="2" t="s">
        <v>378</v>
      </c>
      <c r="C48" s="414" t="s">
        <v>69</v>
      </c>
      <c r="D48" t="s">
        <v>97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P29"/>
  <sheetViews>
    <sheetView workbookViewId="0">
      <selection activeCell="A5" sqref="A5:F5"/>
    </sheetView>
  </sheetViews>
  <sheetFormatPr defaultRowHeight="14.4"/>
  <cols>
    <col min="1" max="1" width="10.5546875" bestFit="1" customWidth="1"/>
    <col min="2" max="2" width="16.44140625" bestFit="1" customWidth="1"/>
    <col min="3" max="3" width="10.5546875" bestFit="1" customWidth="1"/>
    <col min="4" max="4" width="16.44140625" bestFit="1" customWidth="1"/>
    <col min="5" max="5" width="10.5546875" bestFit="1" customWidth="1"/>
    <col min="6" max="6" width="16.44140625" bestFit="1" customWidth="1"/>
    <col min="7" max="7" width="15.109375" style="175" customWidth="1"/>
  </cols>
  <sheetData>
    <row r="1" spans="1:16">
      <c r="A1" s="940" t="s">
        <v>172</v>
      </c>
      <c r="B1" s="940"/>
      <c r="C1" s="940"/>
      <c r="D1" s="940"/>
      <c r="E1" s="940"/>
      <c r="F1" s="940"/>
      <c r="G1" s="940"/>
    </row>
    <row r="2" spans="1:16" ht="15" thickBot="1">
      <c r="A2" s="941"/>
      <c r="B2" s="941"/>
      <c r="C2" s="941"/>
      <c r="D2" s="941"/>
      <c r="E2" s="941"/>
      <c r="F2" s="941"/>
      <c r="G2" s="941"/>
    </row>
    <row r="3" spans="1:16">
      <c r="A3" s="934" t="s">
        <v>27</v>
      </c>
      <c r="B3" s="935"/>
      <c r="C3" s="936" t="s">
        <v>30</v>
      </c>
      <c r="D3" s="937"/>
      <c r="E3" s="934" t="s">
        <v>31</v>
      </c>
      <c r="F3" s="935"/>
      <c r="G3" s="938" t="s">
        <v>112</v>
      </c>
    </row>
    <row r="4" spans="1:16" ht="15" thickBot="1">
      <c r="A4" s="206" t="s">
        <v>28</v>
      </c>
      <c r="B4" s="207" t="s">
        <v>29</v>
      </c>
      <c r="C4" s="208" t="s">
        <v>28</v>
      </c>
      <c r="D4" s="209" t="s">
        <v>29</v>
      </c>
      <c r="E4" s="206" t="s">
        <v>28</v>
      </c>
      <c r="F4" s="207" t="s">
        <v>29</v>
      </c>
      <c r="G4" s="939"/>
      <c r="I4" s="13"/>
      <c r="J4" s="13"/>
      <c r="K4" s="13"/>
      <c r="L4" s="13"/>
      <c r="M4" s="13"/>
      <c r="N4" s="13"/>
      <c r="O4" s="13"/>
      <c r="P4" s="13"/>
    </row>
    <row r="5" spans="1:16">
      <c r="A5" s="204">
        <v>47</v>
      </c>
      <c r="B5" s="205">
        <v>1286</v>
      </c>
      <c r="C5" s="515">
        <v>30</v>
      </c>
      <c r="D5" s="516">
        <v>782</v>
      </c>
      <c r="E5" s="517">
        <v>17</v>
      </c>
      <c r="F5" s="518">
        <v>504</v>
      </c>
      <c r="G5" s="247" t="s">
        <v>97</v>
      </c>
      <c r="H5" s="180">
        <f t="shared" ref="H5:H14" si="0">F5*100/B5</f>
        <v>39.191290824261273</v>
      </c>
      <c r="I5" s="176">
        <f t="shared" ref="I5:I14" si="1">D5*100/B5</f>
        <v>60.808709175738727</v>
      </c>
      <c r="J5" s="177">
        <v>44.9225473321859</v>
      </c>
      <c r="K5" s="17"/>
      <c r="L5" s="17"/>
      <c r="M5" s="17"/>
      <c r="N5" s="17"/>
      <c r="O5" s="13"/>
      <c r="P5" s="13"/>
    </row>
    <row r="6" spans="1:16">
      <c r="A6" s="187">
        <v>82</v>
      </c>
      <c r="B6" s="188">
        <v>2259</v>
      </c>
      <c r="C6" s="373">
        <v>43</v>
      </c>
      <c r="D6" s="374">
        <v>1123</v>
      </c>
      <c r="E6" s="375">
        <v>39</v>
      </c>
      <c r="F6" s="376">
        <v>1136</v>
      </c>
      <c r="G6" s="248" t="s">
        <v>111</v>
      </c>
      <c r="H6" s="180">
        <f t="shared" si="0"/>
        <v>50.287737937140328</v>
      </c>
      <c r="I6" s="176">
        <f t="shared" si="1"/>
        <v>49.712262062859672</v>
      </c>
      <c r="J6" s="178">
        <v>47.894493290143451</v>
      </c>
      <c r="K6" s="13"/>
      <c r="L6" s="13"/>
      <c r="M6" s="13"/>
      <c r="N6" s="13"/>
      <c r="O6" s="13"/>
      <c r="P6" s="13"/>
    </row>
    <row r="7" spans="1:16">
      <c r="A7" s="378">
        <v>31</v>
      </c>
      <c r="B7" s="379">
        <v>717</v>
      </c>
      <c r="C7" s="380">
        <v>20</v>
      </c>
      <c r="D7" s="381">
        <v>443</v>
      </c>
      <c r="E7" s="378">
        <v>11</v>
      </c>
      <c r="F7" s="382">
        <v>274</v>
      </c>
      <c r="G7" s="248" t="s">
        <v>95</v>
      </c>
      <c r="H7" s="251">
        <f t="shared" si="0"/>
        <v>38.214783821478385</v>
      </c>
      <c r="I7" s="176">
        <f t="shared" si="1"/>
        <v>61.785216178521615</v>
      </c>
      <c r="J7" s="178">
        <v>48.821989528795811</v>
      </c>
      <c r="L7" s="13"/>
      <c r="M7" s="13"/>
      <c r="N7" s="13"/>
      <c r="O7" s="13"/>
      <c r="P7" s="13"/>
    </row>
    <row r="8" spans="1:16">
      <c r="A8" s="378">
        <v>70</v>
      </c>
      <c r="B8" s="379">
        <v>1951</v>
      </c>
      <c r="C8" s="183">
        <v>35</v>
      </c>
      <c r="D8" s="194">
        <v>977</v>
      </c>
      <c r="E8" s="198">
        <v>35</v>
      </c>
      <c r="F8" s="199">
        <v>974</v>
      </c>
      <c r="G8" s="248" t="s">
        <v>94</v>
      </c>
      <c r="H8" s="251">
        <f t="shared" si="0"/>
        <v>49.923116350589439</v>
      </c>
      <c r="I8" s="176">
        <f t="shared" si="1"/>
        <v>50.076883649410561</v>
      </c>
      <c r="J8" s="178">
        <v>46.699669966996701</v>
      </c>
    </row>
    <row r="9" spans="1:16">
      <c r="A9" s="189">
        <v>66</v>
      </c>
      <c r="B9" s="190">
        <v>1801</v>
      </c>
      <c r="C9" s="184">
        <v>37</v>
      </c>
      <c r="D9" s="195">
        <v>975</v>
      </c>
      <c r="E9" s="189">
        <v>29</v>
      </c>
      <c r="F9" s="200">
        <v>826</v>
      </c>
      <c r="G9" s="249" t="s">
        <v>110</v>
      </c>
      <c r="H9" s="251">
        <f t="shared" si="0"/>
        <v>45.863409217101612</v>
      </c>
      <c r="I9" s="176">
        <f t="shared" si="1"/>
        <v>54.136590782898388</v>
      </c>
      <c r="J9" s="178">
        <v>19.45773524720893</v>
      </c>
    </row>
    <row r="10" spans="1:16">
      <c r="A10" s="187">
        <v>53</v>
      </c>
      <c r="B10" s="188">
        <v>1418</v>
      </c>
      <c r="C10" s="427">
        <v>27</v>
      </c>
      <c r="D10" s="428">
        <v>712</v>
      </c>
      <c r="E10" s="429">
        <v>26</v>
      </c>
      <c r="F10" s="430">
        <v>706</v>
      </c>
      <c r="G10" s="248" t="s">
        <v>109</v>
      </c>
      <c r="H10" s="251">
        <f t="shared" si="0"/>
        <v>49.788434414668551</v>
      </c>
      <c r="I10" s="176">
        <f t="shared" si="1"/>
        <v>50.211565585331449</v>
      </c>
      <c r="J10" s="178">
        <v>49.407665505226483</v>
      </c>
    </row>
    <row r="11" spans="1:16">
      <c r="A11" s="451">
        <v>50</v>
      </c>
      <c r="B11" s="452">
        <v>1257</v>
      </c>
      <c r="C11" s="453">
        <v>31</v>
      </c>
      <c r="D11" s="454">
        <v>782</v>
      </c>
      <c r="E11" s="455">
        <v>19</v>
      </c>
      <c r="F11" s="456">
        <v>475</v>
      </c>
      <c r="G11" s="248" t="s">
        <v>108</v>
      </c>
      <c r="H11" s="251">
        <f t="shared" si="0"/>
        <v>37.788385043754971</v>
      </c>
      <c r="I11" s="176">
        <f t="shared" si="1"/>
        <v>62.211614956245029</v>
      </c>
      <c r="J11" s="178">
        <v>54.29718875502008</v>
      </c>
    </row>
    <row r="12" spans="1:16">
      <c r="A12" s="187">
        <v>56</v>
      </c>
      <c r="B12" s="188">
        <v>1622</v>
      </c>
      <c r="C12" s="467">
        <v>31</v>
      </c>
      <c r="D12" s="468">
        <v>896</v>
      </c>
      <c r="E12" s="469">
        <v>25</v>
      </c>
      <c r="F12" s="470">
        <v>726</v>
      </c>
      <c r="G12" s="248" t="s">
        <v>113</v>
      </c>
      <c r="H12" s="251">
        <f t="shared" si="0"/>
        <v>44.759556103575832</v>
      </c>
      <c r="I12" s="176">
        <f t="shared" si="1"/>
        <v>55.240443896424168</v>
      </c>
      <c r="J12" s="178"/>
    </row>
    <row r="13" spans="1:16" ht="15" thickBot="1">
      <c r="A13" s="191">
        <v>75</v>
      </c>
      <c r="B13" s="192">
        <v>2095</v>
      </c>
      <c r="C13" s="471">
        <v>43</v>
      </c>
      <c r="D13" s="472">
        <v>1139</v>
      </c>
      <c r="E13" s="473">
        <v>32</v>
      </c>
      <c r="F13" s="474">
        <v>956</v>
      </c>
      <c r="G13" s="250" t="s">
        <v>107</v>
      </c>
      <c r="H13" s="251">
        <f t="shared" si="0"/>
        <v>45.632458233890212</v>
      </c>
      <c r="I13" s="176">
        <f t="shared" si="1"/>
        <v>54.367541766109788</v>
      </c>
      <c r="J13" s="178">
        <v>48.216340621403916</v>
      </c>
    </row>
    <row r="14" spans="1:16" ht="15" thickBot="1">
      <c r="A14" s="181">
        <f t="shared" ref="A14:F14" si="2">SUM(A5:A13)</f>
        <v>530</v>
      </c>
      <c r="B14" s="193">
        <f t="shared" si="2"/>
        <v>14406</v>
      </c>
      <c r="C14" s="185">
        <f t="shared" si="2"/>
        <v>297</v>
      </c>
      <c r="D14" s="196">
        <f t="shared" si="2"/>
        <v>7829</v>
      </c>
      <c r="E14" s="181">
        <f t="shared" si="2"/>
        <v>233</v>
      </c>
      <c r="F14" s="193">
        <f t="shared" si="2"/>
        <v>6577</v>
      </c>
      <c r="G14" s="203" t="s">
        <v>106</v>
      </c>
      <c r="H14" s="180">
        <f t="shared" si="0"/>
        <v>45.654588365958631</v>
      </c>
      <c r="I14" s="176">
        <f t="shared" si="1"/>
        <v>54.345411634041369</v>
      </c>
      <c r="J14" s="179">
        <v>45.313984624686881</v>
      </c>
    </row>
    <row r="15" spans="1:16" ht="15" thickBot="1">
      <c r="A15" s="182"/>
      <c r="B15" s="19"/>
      <c r="C15" s="186"/>
      <c r="D15" s="197">
        <f>D14*100/B14</f>
        <v>54.345411634041369</v>
      </c>
      <c r="E15" s="201"/>
      <c r="F15" s="202">
        <f>F14*100/B14</f>
        <v>45.654588365958631</v>
      </c>
      <c r="G15" s="203" t="s">
        <v>106</v>
      </c>
    </row>
    <row r="16" spans="1:16">
      <c r="A16" s="13"/>
      <c r="B16" s="13"/>
      <c r="C16" s="13"/>
      <c r="D16" s="13"/>
      <c r="E16" s="13"/>
      <c r="F16" s="13"/>
      <c r="G16" s="210"/>
    </row>
    <row r="17" spans="1:9">
      <c r="A17" s="13"/>
      <c r="B17" s="13"/>
      <c r="C17" s="13"/>
      <c r="D17" s="13"/>
      <c r="E17" s="13"/>
      <c r="F17" s="13"/>
      <c r="G17" s="210"/>
    </row>
    <row r="18" spans="1:9">
      <c r="A18" s="13"/>
      <c r="B18" s="13"/>
      <c r="C18" s="13"/>
      <c r="D18" s="13"/>
      <c r="E18" s="13"/>
      <c r="F18" s="13"/>
      <c r="G18" s="210"/>
    </row>
    <row r="21" spans="1:9">
      <c r="I21" s="172"/>
    </row>
    <row r="22" spans="1:9">
      <c r="I22" s="172"/>
    </row>
    <row r="23" spans="1:9">
      <c r="I23" s="174"/>
    </row>
    <row r="24" spans="1:9">
      <c r="I24" s="174"/>
    </row>
    <row r="25" spans="1:9">
      <c r="I25" s="173"/>
    </row>
    <row r="26" spans="1:9">
      <c r="I26" s="172"/>
    </row>
    <row r="27" spans="1:9">
      <c r="I27" s="172"/>
    </row>
    <row r="28" spans="1:9">
      <c r="I28" s="172"/>
    </row>
    <row r="29" spans="1:9">
      <c r="I29" s="171"/>
    </row>
  </sheetData>
  <mergeCells count="5">
    <mergeCell ref="A3:B3"/>
    <mergeCell ref="C3:D3"/>
    <mergeCell ref="E3:F3"/>
    <mergeCell ref="G3:G4"/>
    <mergeCell ref="A1:G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1.Движение</vt:lpstr>
      <vt:lpstr>2.Условно пер.</vt:lpstr>
      <vt:lpstr>3.Качество</vt:lpstr>
      <vt:lpstr>4.Гр.здоровья</vt:lpstr>
      <vt:lpstr>5. 9,11кл. не успев.</vt:lpstr>
      <vt:lpstr>6. фор образ </vt:lpstr>
      <vt:lpstr>7.11кл отл</vt:lpstr>
      <vt:lpstr>7. 9 кл</vt:lpstr>
      <vt:lpstr>8.Смены</vt:lpstr>
      <vt:lpstr>'5. 9,11кл. не успев.'!Область_печати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2021-09-05T15:04:02Z</dcterms:modified>
</cp:coreProperties>
</file>